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75" windowWidth="15435" windowHeight="7560" tabRatio="787" firstSheet="9" activeTab="17"/>
  </bookViews>
  <sheets>
    <sheet name="Исходные данные" sheetId="1" r:id="rId1"/>
    <sheet name="Итерация 1" sheetId="2" r:id="rId2"/>
    <sheet name="Итерация 2" sheetId="3" r:id="rId3"/>
    <sheet name="Итерация 3" sheetId="4" r:id="rId4"/>
    <sheet name="Итерация 4" sheetId="5" r:id="rId5"/>
    <sheet name="Итерация 5" sheetId="6" r:id="rId6"/>
    <sheet name="Итерация 6" sheetId="7" r:id="rId7"/>
    <sheet name="Итерация 7" sheetId="8" r:id="rId8"/>
    <sheet name="Итерация 8" sheetId="9" r:id="rId9"/>
    <sheet name="Итерация 9" sheetId="10" r:id="rId10"/>
    <sheet name="Итерация 10" sheetId="11" r:id="rId11"/>
    <sheet name="Итерация 11" sheetId="12" r:id="rId12"/>
    <sheet name="Итерация 12" sheetId="14" r:id="rId13"/>
    <sheet name="Итерация 13" sheetId="16" r:id="rId14"/>
    <sheet name="Итерация 14" sheetId="17" r:id="rId15"/>
    <sheet name="Итерация 15" sheetId="18" r:id="rId16"/>
    <sheet name="Итерация 16" sheetId="19" r:id="rId17"/>
    <sheet name="Итерация 17" sheetId="20" r:id="rId18"/>
    <sheet name="Итерация 18" sheetId="15" r:id="rId19"/>
  </sheets>
  <definedNames>
    <definedName name="solver_adj" localSheetId="1" hidden="1">'Итерация 1'!$G$5:$H$13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'Итерация 1'!$I$5</definedName>
    <definedName name="solver_lhs10" localSheetId="1" hidden="1">'Итерация 1'!$I$14</definedName>
    <definedName name="solver_lhs11" localSheetId="1" hidden="1">'Итерация 1'!$H$14</definedName>
    <definedName name="solver_lhs12" localSheetId="1" hidden="1">'Итерация 1'!$G$14</definedName>
    <definedName name="solver_lhs13" localSheetId="1" hidden="1">'Итерация 1'!$G$5:$H$13</definedName>
    <definedName name="solver_lhs14" localSheetId="1" hidden="1">'Итерация 1'!$I$14</definedName>
    <definedName name="solver_lhs15" localSheetId="1" hidden="1">'Итерация 1'!$D$14</definedName>
    <definedName name="solver_lhs2" localSheetId="1" hidden="1">'Итерация 1'!$I$6</definedName>
    <definedName name="solver_lhs3" localSheetId="1" hidden="1">'Итерация 1'!$I$7</definedName>
    <definedName name="solver_lhs4" localSheetId="1" hidden="1">'Итерация 1'!$I$8</definedName>
    <definedName name="solver_lhs5" localSheetId="1" hidden="1">'Итерация 1'!$I$9</definedName>
    <definedName name="solver_lhs6" localSheetId="1" hidden="1">'Итерация 1'!$I$10</definedName>
    <definedName name="solver_lhs7" localSheetId="1" hidden="1">'Итерация 1'!$I$11</definedName>
    <definedName name="solver_lhs8" localSheetId="1" hidden="1">'Итерация 1'!$I$12</definedName>
    <definedName name="solver_lhs9" localSheetId="1" hidden="1">'Итерация 1'!$I$13</definedName>
    <definedName name="solver_lin" localSheetId="1" hidden="1">2</definedName>
    <definedName name="solver_neg" localSheetId="1" hidden="1">2</definedName>
    <definedName name="solver_num" localSheetId="1" hidden="1">14</definedName>
    <definedName name="solver_nwt" localSheetId="1" hidden="1">1</definedName>
    <definedName name="solver_opt" localSheetId="1" hidden="1">'Итерация 1'!$G$16</definedName>
    <definedName name="solver_pre" localSheetId="1" hidden="1">0.000001</definedName>
    <definedName name="solver_rel1" localSheetId="1" hidden="1">2</definedName>
    <definedName name="solver_rel10" localSheetId="1" hidden="1">2</definedName>
    <definedName name="solver_rel11" localSheetId="1" hidden="1">2</definedName>
    <definedName name="solver_rel12" localSheetId="1" hidden="1">2</definedName>
    <definedName name="solver_rel13" localSheetId="1" hidden="1">3</definedName>
    <definedName name="solver_rel14" localSheetId="1" hidden="1">2</definedName>
    <definedName name="solver_rel15" localSheetId="1" hidden="1">2</definedName>
    <definedName name="solver_rel2" localSheetId="1" hidden="1">2</definedName>
    <definedName name="solver_rel3" localSheetId="1" hidden="1">2</definedName>
    <definedName name="solver_rel4" localSheetId="1" hidden="1">2</definedName>
    <definedName name="solver_rel5" localSheetId="1" hidden="1">2</definedName>
    <definedName name="solver_rel6" localSheetId="1" hidden="1">2</definedName>
    <definedName name="solver_rel7" localSheetId="1" hidden="1">2</definedName>
    <definedName name="solver_rel8" localSheetId="1" hidden="1">2</definedName>
    <definedName name="solver_rel9" localSheetId="1" hidden="1">2</definedName>
    <definedName name="solver_rhs1" localSheetId="1" hidden="1">'Итерация 1'!$D$5</definedName>
    <definedName name="solver_rhs10" localSheetId="1" hidden="1">'Итерация 1'!$D$14</definedName>
    <definedName name="solver_rhs11" localSheetId="1" hidden="1">'Итерация 1'!$C$14</definedName>
    <definedName name="solver_rhs12" localSheetId="1" hidden="1">'Итерация 1'!$B$14</definedName>
    <definedName name="solver_rhs13" localSheetId="1" hidden="1">0</definedName>
    <definedName name="solver_rhs14" localSheetId="1" hidden="1">'Итерация 1'!$D$14</definedName>
    <definedName name="solver_rhs15" localSheetId="1" hidden="1">'Итерация 1'!$I$14</definedName>
    <definedName name="solver_rhs2" localSheetId="1" hidden="1">'Итерация 1'!$D$6</definedName>
    <definedName name="solver_rhs3" localSheetId="1" hidden="1">'Итерация 1'!$D$7</definedName>
    <definedName name="solver_rhs4" localSheetId="1" hidden="1">'Итерация 1'!$D$8</definedName>
    <definedName name="solver_rhs5" localSheetId="1" hidden="1">'Итерация 1'!$D$9</definedName>
    <definedName name="solver_rhs6" localSheetId="1" hidden="1">'Итерация 1'!$D$10</definedName>
    <definedName name="solver_rhs7" localSheetId="1" hidden="1">'Итерация 1'!$D$11</definedName>
    <definedName name="solver_rhs8" localSheetId="1" hidden="1">'Итерация 1'!$D$12</definedName>
    <definedName name="solver_rhs9" localSheetId="1" hidden="1">'Итерация 1'!$D$13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M16" i="2"/>
  <c r="G16"/>
  <c r="C14"/>
  <c r="B5" i="16" l="1"/>
  <c r="M41" i="20" l="1"/>
  <c r="L41"/>
  <c r="M40"/>
  <c r="L40"/>
  <c r="M39"/>
  <c r="L39"/>
  <c r="M38"/>
  <c r="L38"/>
  <c r="M37"/>
  <c r="L37"/>
  <c r="M36"/>
  <c r="L36"/>
  <c r="H44"/>
  <c r="G44"/>
  <c r="I44" s="1"/>
  <c r="D44"/>
  <c r="C44" s="1"/>
  <c r="B44"/>
  <c r="I43"/>
  <c r="I42"/>
  <c r="I41"/>
  <c r="I40"/>
  <c r="I39"/>
  <c r="I38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H28"/>
  <c r="G28"/>
  <c r="I28" s="1"/>
  <c r="D28"/>
  <c r="C28" s="1"/>
  <c r="B28"/>
  <c r="I27"/>
  <c r="I26"/>
  <c r="I25"/>
  <c r="I24"/>
  <c r="I23"/>
  <c r="I22"/>
  <c r="I21"/>
  <c r="I20"/>
  <c r="I19"/>
  <c r="B12"/>
  <c r="B27" s="1"/>
  <c r="B11"/>
  <c r="B26" s="1"/>
  <c r="B10"/>
  <c r="B25" s="1"/>
  <c r="D9"/>
  <c r="B43" s="1"/>
  <c r="B9"/>
  <c r="B24" s="1"/>
  <c r="D8"/>
  <c r="B42" s="1"/>
  <c r="B8"/>
  <c r="B23" s="1"/>
  <c r="D7"/>
  <c r="B41" s="1"/>
  <c r="B7"/>
  <c r="B22" s="1"/>
  <c r="D6"/>
  <c r="B40" s="1"/>
  <c r="B6"/>
  <c r="B21" s="1"/>
  <c r="D5"/>
  <c r="B39" s="1"/>
  <c r="B5"/>
  <c r="B20" s="1"/>
  <c r="D4"/>
  <c r="B38" s="1"/>
  <c r="G46" s="1"/>
  <c r="B4"/>
  <c r="B19" s="1"/>
  <c r="M42" i="19"/>
  <c r="L42"/>
  <c r="M41"/>
  <c r="L41"/>
  <c r="M40"/>
  <c r="L40"/>
  <c r="M39"/>
  <c r="L39"/>
  <c r="M38"/>
  <c r="L38"/>
  <c r="M37"/>
  <c r="L37"/>
  <c r="H44"/>
  <c r="G44"/>
  <c r="I44" s="1"/>
  <c r="D44"/>
  <c r="C44" s="1"/>
  <c r="B44"/>
  <c r="I43"/>
  <c r="I42"/>
  <c r="I41"/>
  <c r="I40"/>
  <c r="I39"/>
  <c r="I38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H28"/>
  <c r="G28"/>
  <c r="I28" s="1"/>
  <c r="D28"/>
  <c r="C28" s="1"/>
  <c r="B28"/>
  <c r="I27"/>
  <c r="I26"/>
  <c r="I25"/>
  <c r="I24"/>
  <c r="I23"/>
  <c r="I22"/>
  <c r="I21"/>
  <c r="I20"/>
  <c r="I19"/>
  <c r="B12"/>
  <c r="B27" s="1"/>
  <c r="B11"/>
  <c r="B26" s="1"/>
  <c r="B10"/>
  <c r="B25" s="1"/>
  <c r="D9"/>
  <c r="B43" s="1"/>
  <c r="B9"/>
  <c r="B24" s="1"/>
  <c r="D8"/>
  <c r="B42" s="1"/>
  <c r="B8"/>
  <c r="B23" s="1"/>
  <c r="D7"/>
  <c r="B41" s="1"/>
  <c r="B7"/>
  <c r="B22" s="1"/>
  <c r="D6"/>
  <c r="B40" s="1"/>
  <c r="B6"/>
  <c r="B21" s="1"/>
  <c r="D5"/>
  <c r="B39" s="1"/>
  <c r="B5"/>
  <c r="B20" s="1"/>
  <c r="D4"/>
  <c r="B38" s="1"/>
  <c r="G46" s="1"/>
  <c r="B4"/>
  <c r="B19" s="1"/>
  <c r="M41" i="18"/>
  <c r="L41"/>
  <c r="M40"/>
  <c r="L40"/>
  <c r="M39"/>
  <c r="L39"/>
  <c r="M38"/>
  <c r="L38"/>
  <c r="M37"/>
  <c r="L37"/>
  <c r="M36"/>
  <c r="L36"/>
  <c r="H44"/>
  <c r="G44"/>
  <c r="D44"/>
  <c r="C44" s="1"/>
  <c r="I43"/>
  <c r="I42"/>
  <c r="I41"/>
  <c r="I40"/>
  <c r="I39"/>
  <c r="I38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H28"/>
  <c r="G28"/>
  <c r="I28" s="1"/>
  <c r="D28"/>
  <c r="C28" s="1"/>
  <c r="B28"/>
  <c r="I27"/>
  <c r="I26"/>
  <c r="I25"/>
  <c r="I24"/>
  <c r="I23"/>
  <c r="I22"/>
  <c r="I21"/>
  <c r="I20"/>
  <c r="I19"/>
  <c r="B12"/>
  <c r="B27" s="1"/>
  <c r="B11"/>
  <c r="B26" s="1"/>
  <c r="B10"/>
  <c r="B25" s="1"/>
  <c r="D9"/>
  <c r="B43" s="1"/>
  <c r="B9"/>
  <c r="B24" s="1"/>
  <c r="D8"/>
  <c r="B42" s="1"/>
  <c r="B8"/>
  <c r="B23" s="1"/>
  <c r="D7"/>
  <c r="B41" s="1"/>
  <c r="B7"/>
  <c r="B22" s="1"/>
  <c r="D6"/>
  <c r="B40" s="1"/>
  <c r="B6"/>
  <c r="B21" s="1"/>
  <c r="D5"/>
  <c r="B39" s="1"/>
  <c r="B5"/>
  <c r="B20" s="1"/>
  <c r="D4"/>
  <c r="B38" s="1"/>
  <c r="G46" s="1"/>
  <c r="B4"/>
  <c r="B19" s="1"/>
  <c r="M42" i="17"/>
  <c r="L42"/>
  <c r="M41"/>
  <c r="L41"/>
  <c r="M40"/>
  <c r="L40"/>
  <c r="M39"/>
  <c r="L39"/>
  <c r="M38"/>
  <c r="L38"/>
  <c r="M37"/>
  <c r="L37"/>
  <c r="H45"/>
  <c r="G45"/>
  <c r="I45" s="1"/>
  <c r="D45"/>
  <c r="C45"/>
  <c r="B45"/>
  <c r="I44"/>
  <c r="I43"/>
  <c r="I42"/>
  <c r="I41"/>
  <c r="I40"/>
  <c r="I39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H28"/>
  <c r="G28"/>
  <c r="I28" s="1"/>
  <c r="D28"/>
  <c r="C28"/>
  <c r="B28"/>
  <c r="I27"/>
  <c r="I26"/>
  <c r="I25"/>
  <c r="I24"/>
  <c r="I23"/>
  <c r="I22"/>
  <c r="I21"/>
  <c r="I20"/>
  <c r="I19"/>
  <c r="B12"/>
  <c r="B27" s="1"/>
  <c r="B11"/>
  <c r="B26" s="1"/>
  <c r="B10"/>
  <c r="B25" s="1"/>
  <c r="D9"/>
  <c r="B44" s="1"/>
  <c r="B9"/>
  <c r="B24" s="1"/>
  <c r="D8"/>
  <c r="B43" s="1"/>
  <c r="B8"/>
  <c r="B23" s="1"/>
  <c r="D7"/>
  <c r="B42" s="1"/>
  <c r="B7"/>
  <c r="B22" s="1"/>
  <c r="D6"/>
  <c r="B41" s="1"/>
  <c r="B6"/>
  <c r="B21" s="1"/>
  <c r="D5"/>
  <c r="B40" s="1"/>
  <c r="B5"/>
  <c r="B20" s="1"/>
  <c r="D4"/>
  <c r="B39" s="1"/>
  <c r="G47" s="1"/>
  <c r="B4"/>
  <c r="B19" s="1"/>
  <c r="M45" i="16"/>
  <c r="L45"/>
  <c r="M44"/>
  <c r="L44"/>
  <c r="M43"/>
  <c r="L43"/>
  <c r="M42"/>
  <c r="L42"/>
  <c r="M41"/>
  <c r="L41"/>
  <c r="M40"/>
  <c r="L40"/>
  <c r="H46"/>
  <c r="G46"/>
  <c r="D46"/>
  <c r="C46" s="1"/>
  <c r="I45"/>
  <c r="I44"/>
  <c r="I43"/>
  <c r="I42"/>
  <c r="I41"/>
  <c r="I40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H28"/>
  <c r="G28"/>
  <c r="I28" s="1"/>
  <c r="D28"/>
  <c r="C28"/>
  <c r="B28"/>
  <c r="I27"/>
  <c r="I26"/>
  <c r="I25"/>
  <c r="I24"/>
  <c r="I23"/>
  <c r="I22"/>
  <c r="I21"/>
  <c r="I20"/>
  <c r="I19"/>
  <c r="B12"/>
  <c r="B27" s="1"/>
  <c r="B11"/>
  <c r="B26" s="1"/>
  <c r="B10"/>
  <c r="B25" s="1"/>
  <c r="D9"/>
  <c r="B45" s="1"/>
  <c r="B9"/>
  <c r="B24" s="1"/>
  <c r="D8"/>
  <c r="B44" s="1"/>
  <c r="B8"/>
  <c r="B23" s="1"/>
  <c r="D7"/>
  <c r="B43" s="1"/>
  <c r="B7"/>
  <c r="B22" s="1"/>
  <c r="D6"/>
  <c r="B42" s="1"/>
  <c r="B6"/>
  <c r="B21" s="1"/>
  <c r="D5"/>
  <c r="B41" s="1"/>
  <c r="B20"/>
  <c r="D4"/>
  <c r="B40" s="1"/>
  <c r="G48" s="1"/>
  <c r="B4"/>
  <c r="B19" s="1"/>
  <c r="M40" i="15"/>
  <c r="L40"/>
  <c r="M39"/>
  <c r="L39"/>
  <c r="M38"/>
  <c r="L38"/>
  <c r="M37"/>
  <c r="L37"/>
  <c r="M36"/>
  <c r="L36"/>
  <c r="M35"/>
  <c r="L35"/>
  <c r="H43"/>
  <c r="G43"/>
  <c r="I43" s="1"/>
  <c r="D43"/>
  <c r="C43" s="1"/>
  <c r="B43"/>
  <c r="I42"/>
  <c r="I41"/>
  <c r="I40"/>
  <c r="I39"/>
  <c r="I38"/>
  <c r="I37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H28"/>
  <c r="G28"/>
  <c r="I28" s="1"/>
  <c r="D28"/>
  <c r="C28" s="1"/>
  <c r="B28"/>
  <c r="I27"/>
  <c r="I26"/>
  <c r="I25"/>
  <c r="I24"/>
  <c r="I23"/>
  <c r="I22"/>
  <c r="I21"/>
  <c r="I20"/>
  <c r="I19"/>
  <c r="B12"/>
  <c r="B27" s="1"/>
  <c r="B11"/>
  <c r="B26" s="1"/>
  <c r="B10"/>
  <c r="B25" s="1"/>
  <c r="D9"/>
  <c r="B42" s="1"/>
  <c r="B9"/>
  <c r="B24" s="1"/>
  <c r="D8"/>
  <c r="B41" s="1"/>
  <c r="B8"/>
  <c r="B23" s="1"/>
  <c r="D7"/>
  <c r="B40" s="1"/>
  <c r="B7"/>
  <c r="B22" s="1"/>
  <c r="D6"/>
  <c r="B39" s="1"/>
  <c r="B6"/>
  <c r="B21" s="1"/>
  <c r="D5"/>
  <c r="B38" s="1"/>
  <c r="B5"/>
  <c r="B20" s="1"/>
  <c r="D4"/>
  <c r="B37" s="1"/>
  <c r="G45" s="1"/>
  <c r="B4"/>
  <c r="B19" s="1"/>
  <c r="M44" i="14"/>
  <c r="L44"/>
  <c r="M43"/>
  <c r="L43"/>
  <c r="M42"/>
  <c r="L42"/>
  <c r="M41"/>
  <c r="L41"/>
  <c r="M40"/>
  <c r="L40"/>
  <c r="M39"/>
  <c r="L39"/>
  <c r="H45"/>
  <c r="G45"/>
  <c r="I45" s="1"/>
  <c r="D45"/>
  <c r="C45"/>
  <c r="B45"/>
  <c r="I44"/>
  <c r="I43"/>
  <c r="I42"/>
  <c r="I41"/>
  <c r="I40"/>
  <c r="I39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H28"/>
  <c r="G28"/>
  <c r="D28"/>
  <c r="C28" s="1"/>
  <c r="B28"/>
  <c r="I27"/>
  <c r="I26"/>
  <c r="I25"/>
  <c r="I24"/>
  <c r="I23"/>
  <c r="I22"/>
  <c r="I21"/>
  <c r="I20"/>
  <c r="I19"/>
  <c r="B12"/>
  <c r="B27" s="1"/>
  <c r="B11"/>
  <c r="B26" s="1"/>
  <c r="B10"/>
  <c r="B25" s="1"/>
  <c r="D9"/>
  <c r="B44" s="1"/>
  <c r="B9"/>
  <c r="B24" s="1"/>
  <c r="D8"/>
  <c r="B43" s="1"/>
  <c r="B8"/>
  <c r="B23" s="1"/>
  <c r="D7"/>
  <c r="B42" s="1"/>
  <c r="B7"/>
  <c r="B22" s="1"/>
  <c r="D6"/>
  <c r="B41" s="1"/>
  <c r="B6"/>
  <c r="B21" s="1"/>
  <c r="D5"/>
  <c r="B40" s="1"/>
  <c r="B5"/>
  <c r="B20" s="1"/>
  <c r="D4"/>
  <c r="B39" s="1"/>
  <c r="G47" s="1"/>
  <c r="B4"/>
  <c r="B19" s="1"/>
  <c r="M43" i="12"/>
  <c r="L43"/>
  <c r="M42"/>
  <c r="L42"/>
  <c r="M41"/>
  <c r="L41"/>
  <c r="M40"/>
  <c r="L40"/>
  <c r="M39"/>
  <c r="L39"/>
  <c r="M38"/>
  <c r="L38"/>
  <c r="H44"/>
  <c r="G44"/>
  <c r="I44" s="1"/>
  <c r="D44"/>
  <c r="C44"/>
  <c r="B44"/>
  <c r="I43"/>
  <c r="I42"/>
  <c r="I41"/>
  <c r="I40"/>
  <c r="I39"/>
  <c r="I38"/>
  <c r="M26"/>
  <c r="L26"/>
  <c r="M25"/>
  <c r="L25"/>
  <c r="M24"/>
  <c r="L24"/>
  <c r="M23"/>
  <c r="L23"/>
  <c r="M22"/>
  <c r="L22"/>
  <c r="M21"/>
  <c r="L21"/>
  <c r="M20"/>
  <c r="L20"/>
  <c r="M19"/>
  <c r="L19"/>
  <c r="M18"/>
  <c r="L18"/>
  <c r="H28"/>
  <c r="G28"/>
  <c r="I28" s="1"/>
  <c r="D28"/>
  <c r="C28"/>
  <c r="B28"/>
  <c r="I27"/>
  <c r="I26"/>
  <c r="I25"/>
  <c r="I24"/>
  <c r="I23"/>
  <c r="I22"/>
  <c r="I21"/>
  <c r="I20"/>
  <c r="I19"/>
  <c r="B12"/>
  <c r="B27" s="1"/>
  <c r="B11"/>
  <c r="B26" s="1"/>
  <c r="B10"/>
  <c r="B25" s="1"/>
  <c r="D9"/>
  <c r="B43" s="1"/>
  <c r="B9"/>
  <c r="B24" s="1"/>
  <c r="D8"/>
  <c r="B42" s="1"/>
  <c r="B8"/>
  <c r="B23" s="1"/>
  <c r="D7"/>
  <c r="B41" s="1"/>
  <c r="B7"/>
  <c r="B22" s="1"/>
  <c r="D6"/>
  <c r="B40" s="1"/>
  <c r="B6"/>
  <c r="B21" s="1"/>
  <c r="D5"/>
  <c r="B39" s="1"/>
  <c r="B5"/>
  <c r="B20" s="1"/>
  <c r="D4"/>
  <c r="B38" s="1"/>
  <c r="B4"/>
  <c r="B19" s="1"/>
  <c r="M43" i="11"/>
  <c r="L43"/>
  <c r="M42"/>
  <c r="L42"/>
  <c r="M41"/>
  <c r="L41"/>
  <c r="M40"/>
  <c r="L40"/>
  <c r="M39"/>
  <c r="L39"/>
  <c r="M38"/>
  <c r="L38"/>
  <c r="L46" s="1"/>
  <c r="G48"/>
  <c r="H46"/>
  <c r="G46"/>
  <c r="D46"/>
  <c r="C46" s="1"/>
  <c r="I45"/>
  <c r="I44"/>
  <c r="I43"/>
  <c r="I42"/>
  <c r="I41"/>
  <c r="I40"/>
  <c r="M26"/>
  <c r="L26"/>
  <c r="M25"/>
  <c r="L25"/>
  <c r="M24"/>
  <c r="L24"/>
  <c r="M23"/>
  <c r="L23"/>
  <c r="M22"/>
  <c r="L22"/>
  <c r="M21"/>
  <c r="L21"/>
  <c r="M20"/>
  <c r="L20"/>
  <c r="M19"/>
  <c r="L19"/>
  <c r="M18"/>
  <c r="L18"/>
  <c r="G30"/>
  <c r="H28"/>
  <c r="G28"/>
  <c r="I28" s="1"/>
  <c r="D28"/>
  <c r="C28" s="1"/>
  <c r="B28"/>
  <c r="I27"/>
  <c r="I26"/>
  <c r="I25"/>
  <c r="I24"/>
  <c r="I23"/>
  <c r="I22"/>
  <c r="I21"/>
  <c r="I20"/>
  <c r="I19"/>
  <c r="B12"/>
  <c r="B11"/>
  <c r="B10"/>
  <c r="D9"/>
  <c r="B9"/>
  <c r="D8"/>
  <c r="B8"/>
  <c r="D7"/>
  <c r="B7"/>
  <c r="D6"/>
  <c r="B6"/>
  <c r="D5"/>
  <c r="B5"/>
  <c r="D4"/>
  <c r="B4"/>
  <c r="M43" i="10"/>
  <c r="L43"/>
  <c r="M42"/>
  <c r="L42"/>
  <c r="M41"/>
  <c r="L41"/>
  <c r="M40"/>
  <c r="L40"/>
  <c r="M39"/>
  <c r="L39"/>
  <c r="M38"/>
  <c r="L38"/>
  <c r="L46" s="1"/>
  <c r="G46"/>
  <c r="H44"/>
  <c r="G44"/>
  <c r="I44" s="1"/>
  <c r="D44"/>
  <c r="C44" s="1"/>
  <c r="I43"/>
  <c r="I42"/>
  <c r="I41"/>
  <c r="I40"/>
  <c r="I39"/>
  <c r="I38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L28" s="1"/>
  <c r="G30"/>
  <c r="H28"/>
  <c r="G28"/>
  <c r="I28" s="1"/>
  <c r="D28"/>
  <c r="C28" s="1"/>
  <c r="B28"/>
  <c r="I27"/>
  <c r="I26"/>
  <c r="I25"/>
  <c r="I24"/>
  <c r="I23"/>
  <c r="I22"/>
  <c r="I21"/>
  <c r="I20"/>
  <c r="I19"/>
  <c r="B12"/>
  <c r="B11"/>
  <c r="B10"/>
  <c r="D9"/>
  <c r="B9"/>
  <c r="D8"/>
  <c r="B8"/>
  <c r="D7"/>
  <c r="B7"/>
  <c r="D6"/>
  <c r="B6"/>
  <c r="D5"/>
  <c r="B5"/>
  <c r="D4"/>
  <c r="B4"/>
  <c r="M42" i="9"/>
  <c r="L42"/>
  <c r="M41"/>
  <c r="L41"/>
  <c r="M40"/>
  <c r="L40"/>
  <c r="M39"/>
  <c r="L39"/>
  <c r="M38"/>
  <c r="L38"/>
  <c r="M37"/>
  <c r="L37"/>
  <c r="L45" s="1"/>
  <c r="G47"/>
  <c r="H45"/>
  <c r="G45"/>
  <c r="I45" s="1"/>
  <c r="D45"/>
  <c r="C45"/>
  <c r="B45"/>
  <c r="I44"/>
  <c r="I43"/>
  <c r="I42"/>
  <c r="I41"/>
  <c r="I40"/>
  <c r="I39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L30" s="1"/>
  <c r="G30"/>
  <c r="H28"/>
  <c r="G28"/>
  <c r="I28" s="1"/>
  <c r="D28"/>
  <c r="C28"/>
  <c r="B28"/>
  <c r="I27"/>
  <c r="I26"/>
  <c r="I25"/>
  <c r="I24"/>
  <c r="I23"/>
  <c r="I22"/>
  <c r="I21"/>
  <c r="I20"/>
  <c r="I19"/>
  <c r="B12"/>
  <c r="B11"/>
  <c r="B10"/>
  <c r="D9"/>
  <c r="B9"/>
  <c r="D8"/>
  <c r="B8"/>
  <c r="D7"/>
  <c r="B7"/>
  <c r="D6"/>
  <c r="B6"/>
  <c r="D5"/>
  <c r="B5"/>
  <c r="D4"/>
  <c r="B4"/>
  <c r="M42" i="8"/>
  <c r="L42"/>
  <c r="M41"/>
  <c r="L41"/>
  <c r="M40"/>
  <c r="L40"/>
  <c r="M39"/>
  <c r="L39"/>
  <c r="M38"/>
  <c r="L38"/>
  <c r="M37"/>
  <c r="L37"/>
  <c r="L45" s="1"/>
  <c r="G47"/>
  <c r="H45"/>
  <c r="G45"/>
  <c r="I45" s="1"/>
  <c r="D45"/>
  <c r="C45" s="1"/>
  <c r="B45"/>
  <c r="I44"/>
  <c r="I43"/>
  <c r="I42"/>
  <c r="I41"/>
  <c r="I40"/>
  <c r="I39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L30" s="1"/>
  <c r="G30"/>
  <c r="H28"/>
  <c r="G28"/>
  <c r="I28" s="1"/>
  <c r="D28"/>
  <c r="C28" s="1"/>
  <c r="B28"/>
  <c r="I27"/>
  <c r="I26"/>
  <c r="I25"/>
  <c r="I24"/>
  <c r="I23"/>
  <c r="I22"/>
  <c r="I21"/>
  <c r="I20"/>
  <c r="I19"/>
  <c r="B12"/>
  <c r="B11"/>
  <c r="B10"/>
  <c r="D9"/>
  <c r="B9"/>
  <c r="D8"/>
  <c r="B8"/>
  <c r="D7"/>
  <c r="B7"/>
  <c r="D6"/>
  <c r="B6"/>
  <c r="D5"/>
  <c r="B5"/>
  <c r="D4"/>
  <c r="B4"/>
  <c r="G30" i="6"/>
  <c r="M41" i="7"/>
  <c r="L41"/>
  <c r="M40"/>
  <c r="L40"/>
  <c r="M39"/>
  <c r="L39"/>
  <c r="M38"/>
  <c r="L38"/>
  <c r="M37"/>
  <c r="L37"/>
  <c r="M36"/>
  <c r="L36"/>
  <c r="L44" s="1"/>
  <c r="G45"/>
  <c r="H43"/>
  <c r="G43"/>
  <c r="I43" s="1"/>
  <c r="D43"/>
  <c r="C43"/>
  <c r="B43"/>
  <c r="I42"/>
  <c r="I41"/>
  <c r="I40"/>
  <c r="I39"/>
  <c r="I38"/>
  <c r="I37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L28" s="1"/>
  <c r="G30"/>
  <c r="H28"/>
  <c r="G28"/>
  <c r="I28" s="1"/>
  <c r="D28"/>
  <c r="C28"/>
  <c r="B28"/>
  <c r="I27"/>
  <c r="I26"/>
  <c r="I25"/>
  <c r="I24"/>
  <c r="I23"/>
  <c r="I22"/>
  <c r="I21"/>
  <c r="I20"/>
  <c r="I19"/>
  <c r="B12"/>
  <c r="B11"/>
  <c r="B10"/>
  <c r="D9"/>
  <c r="B9"/>
  <c r="D8"/>
  <c r="B8"/>
  <c r="D7"/>
  <c r="B7"/>
  <c r="D6"/>
  <c r="B6"/>
  <c r="D5"/>
  <c r="B5"/>
  <c r="D4"/>
  <c r="B4"/>
  <c r="M41" i="6"/>
  <c r="L41"/>
  <c r="M40"/>
  <c r="L40"/>
  <c r="M39"/>
  <c r="L39"/>
  <c r="M38"/>
  <c r="L38"/>
  <c r="M37"/>
  <c r="L37"/>
  <c r="M36"/>
  <c r="L36"/>
  <c r="L44" s="1"/>
  <c r="G46"/>
  <c r="H44"/>
  <c r="G44"/>
  <c r="D44"/>
  <c r="C44" s="1"/>
  <c r="B44"/>
  <c r="I43"/>
  <c r="I42"/>
  <c r="I41"/>
  <c r="I40"/>
  <c r="I39"/>
  <c r="I38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L28" s="1"/>
  <c r="H28"/>
  <c r="G28"/>
  <c r="I28" s="1"/>
  <c r="D28"/>
  <c r="C28"/>
  <c r="B28"/>
  <c r="I27"/>
  <c r="I26"/>
  <c r="I25"/>
  <c r="I24"/>
  <c r="I23"/>
  <c r="I22"/>
  <c r="I21"/>
  <c r="I20"/>
  <c r="I19"/>
  <c r="B12"/>
  <c r="B11"/>
  <c r="B10"/>
  <c r="D9"/>
  <c r="B9"/>
  <c r="D8"/>
  <c r="B8"/>
  <c r="D7"/>
  <c r="B7"/>
  <c r="D6"/>
  <c r="B6"/>
  <c r="D5"/>
  <c r="B5"/>
  <c r="D4"/>
  <c r="B4"/>
  <c r="M40" i="5"/>
  <c r="L40"/>
  <c r="M39"/>
  <c r="L39"/>
  <c r="M38"/>
  <c r="L38"/>
  <c r="M37"/>
  <c r="L37"/>
  <c r="M36"/>
  <c r="L36"/>
  <c r="M35"/>
  <c r="L35"/>
  <c r="L43" s="1"/>
  <c r="G45"/>
  <c r="H43"/>
  <c r="G43"/>
  <c r="D43"/>
  <c r="C43" s="1"/>
  <c r="B43"/>
  <c r="I42"/>
  <c r="I41"/>
  <c r="I40"/>
  <c r="I39"/>
  <c r="I38"/>
  <c r="I37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L28" s="1"/>
  <c r="G30"/>
  <c r="H28"/>
  <c r="G28"/>
  <c r="I28" s="1"/>
  <c r="D28"/>
  <c r="C28"/>
  <c r="B28"/>
  <c r="I27"/>
  <c r="I26"/>
  <c r="I25"/>
  <c r="I24"/>
  <c r="I23"/>
  <c r="I22"/>
  <c r="I21"/>
  <c r="I20"/>
  <c r="I19"/>
  <c r="B12"/>
  <c r="B11"/>
  <c r="B10"/>
  <c r="D9"/>
  <c r="B9"/>
  <c r="D8"/>
  <c r="B8"/>
  <c r="D7"/>
  <c r="B7"/>
  <c r="D6"/>
  <c r="B6"/>
  <c r="D5"/>
  <c r="B5"/>
  <c r="D4"/>
  <c r="B4"/>
  <c r="G45" i="4"/>
  <c r="M40"/>
  <c r="L40"/>
  <c r="M39"/>
  <c r="L39"/>
  <c r="M38"/>
  <c r="L38"/>
  <c r="M37"/>
  <c r="L37"/>
  <c r="M36"/>
  <c r="L36"/>
  <c r="M35"/>
  <c r="L35"/>
  <c r="L43" s="1"/>
  <c r="H43"/>
  <c r="G43"/>
  <c r="I43" s="1"/>
  <c r="D43"/>
  <c r="C43" s="1"/>
  <c r="B43"/>
  <c r="I42"/>
  <c r="I41"/>
  <c r="I40"/>
  <c r="I39"/>
  <c r="I38"/>
  <c r="I37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L28" s="1"/>
  <c r="G30"/>
  <c r="H28"/>
  <c r="G28"/>
  <c r="I28" s="1"/>
  <c r="D28"/>
  <c r="C28" s="1"/>
  <c r="B28"/>
  <c r="I27"/>
  <c r="I26"/>
  <c r="I25"/>
  <c r="I24"/>
  <c r="I23"/>
  <c r="I22"/>
  <c r="I21"/>
  <c r="I20"/>
  <c r="I19"/>
  <c r="B12"/>
  <c r="B11"/>
  <c r="B10"/>
  <c r="D9"/>
  <c r="B9"/>
  <c r="D8"/>
  <c r="B8"/>
  <c r="D7"/>
  <c r="B7"/>
  <c r="D6"/>
  <c r="B6"/>
  <c r="D5"/>
  <c r="B5"/>
  <c r="D4"/>
  <c r="B4"/>
  <c r="M41" i="3"/>
  <c r="L41"/>
  <c r="M40"/>
  <c r="L40"/>
  <c r="M39"/>
  <c r="L39"/>
  <c r="M38"/>
  <c r="L38"/>
  <c r="M37"/>
  <c r="L37"/>
  <c r="M36"/>
  <c r="L36"/>
  <c r="L44" s="1"/>
  <c r="G46"/>
  <c r="H44"/>
  <c r="G44"/>
  <c r="I44" s="1"/>
  <c r="D44"/>
  <c r="C44"/>
  <c r="B44"/>
  <c r="I43"/>
  <c r="I42"/>
  <c r="I41"/>
  <c r="I40"/>
  <c r="I39"/>
  <c r="I38"/>
  <c r="G30"/>
  <c r="L28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H28"/>
  <c r="G28"/>
  <c r="I28" s="1"/>
  <c r="D28"/>
  <c r="C28" s="1"/>
  <c r="B28"/>
  <c r="I27"/>
  <c r="I26"/>
  <c r="I25"/>
  <c r="I24"/>
  <c r="I23"/>
  <c r="I22"/>
  <c r="I21"/>
  <c r="I20"/>
  <c r="I19"/>
  <c r="D5"/>
  <c r="D6"/>
  <c r="D7"/>
  <c r="D8"/>
  <c r="D9"/>
  <c r="D4"/>
  <c r="N21" i="1"/>
  <c r="B5" i="3"/>
  <c r="B6"/>
  <c r="B7"/>
  <c r="B8"/>
  <c r="B9"/>
  <c r="B10"/>
  <c r="B11"/>
  <c r="B12"/>
  <c r="B4"/>
  <c r="L21" i="1"/>
  <c r="M29" i="2"/>
  <c r="L29"/>
  <c r="M28"/>
  <c r="L28"/>
  <c r="M27"/>
  <c r="L27"/>
  <c r="M26"/>
  <c r="L26"/>
  <c r="M25"/>
  <c r="L25"/>
  <c r="M24"/>
  <c r="L24"/>
  <c r="L32" s="1"/>
  <c r="G32"/>
  <c r="H30"/>
  <c r="G30"/>
  <c r="D30"/>
  <c r="C30"/>
  <c r="B30"/>
  <c r="I29"/>
  <c r="I28"/>
  <c r="I27"/>
  <c r="I26"/>
  <c r="I25"/>
  <c r="I24"/>
  <c r="M6"/>
  <c r="M7"/>
  <c r="M8"/>
  <c r="M9"/>
  <c r="M10"/>
  <c r="M11"/>
  <c r="M12"/>
  <c r="M13"/>
  <c r="M5"/>
  <c r="L6"/>
  <c r="L7"/>
  <c r="L8"/>
  <c r="L9"/>
  <c r="L10"/>
  <c r="L11"/>
  <c r="L12"/>
  <c r="L13"/>
  <c r="L5"/>
  <c r="H14"/>
  <c r="G14"/>
  <c r="I6"/>
  <c r="I7"/>
  <c r="I8"/>
  <c r="I9"/>
  <c r="I10"/>
  <c r="I11"/>
  <c r="I12"/>
  <c r="I13"/>
  <c r="I5"/>
  <c r="D14"/>
  <c r="B14" s="1"/>
  <c r="E35" i="1"/>
  <c r="E36"/>
  <c r="E37"/>
  <c r="E38"/>
  <c r="E39"/>
  <c r="E34"/>
  <c r="E23"/>
  <c r="E24"/>
  <c r="E25"/>
  <c r="E26"/>
  <c r="E27"/>
  <c r="E28"/>
  <c r="E29"/>
  <c r="E30"/>
  <c r="E22"/>
  <c r="G30" i="17" l="1"/>
  <c r="B44" i="18"/>
  <c r="I44"/>
  <c r="I44" i="6"/>
  <c r="L29" i="11"/>
  <c r="B46"/>
  <c r="I46"/>
  <c r="B44" i="10"/>
  <c r="I43" i="5"/>
  <c r="J4" i="3"/>
  <c r="I30" i="2"/>
  <c r="K35"/>
  <c r="G30" i="16"/>
  <c r="B46"/>
  <c r="G30" i="15"/>
  <c r="L28" i="20"/>
  <c r="G30"/>
  <c r="L44"/>
  <c r="J3" s="1"/>
  <c r="G30" i="19"/>
  <c r="L28"/>
  <c r="L45"/>
  <c r="G30" i="18"/>
  <c r="L28"/>
  <c r="L44"/>
  <c r="L45" i="17"/>
  <c r="L28"/>
  <c r="I46" i="16"/>
  <c r="L28"/>
  <c r="L48"/>
  <c r="I28" i="14"/>
  <c r="L30" i="15"/>
  <c r="L43"/>
  <c r="L30" i="14"/>
  <c r="G30"/>
  <c r="L47"/>
  <c r="J4" s="1"/>
  <c r="G30" i="12"/>
  <c r="G46"/>
  <c r="L29"/>
  <c r="L46"/>
  <c r="J4" i="11"/>
  <c r="I4" i="10"/>
  <c r="J4" i="9"/>
  <c r="J4" i="8"/>
  <c r="J4" i="7"/>
  <c r="I4" i="6"/>
  <c r="I4" i="5"/>
  <c r="J3" i="4"/>
  <c r="I14" i="2"/>
  <c r="L36" i="1"/>
  <c r="N36"/>
  <c r="N37"/>
  <c r="N38"/>
  <c r="N39"/>
  <c r="N40"/>
  <c r="L37"/>
  <c r="L38"/>
  <c r="L39"/>
  <c r="L40"/>
  <c r="L41"/>
  <c r="L42"/>
  <c r="L43"/>
  <c r="L22"/>
  <c r="L23"/>
  <c r="L24"/>
  <c r="L25"/>
  <c r="L26"/>
  <c r="L27"/>
  <c r="L28"/>
  <c r="L29"/>
  <c r="N35"/>
  <c r="N22"/>
  <c r="N23"/>
  <c r="N24"/>
  <c r="N25"/>
  <c r="N26"/>
  <c r="L35"/>
  <c r="J3" i="15" l="1"/>
  <c r="J3" i="19"/>
  <c r="J3" i="18"/>
  <c r="J3" i="17"/>
  <c r="J3" i="16"/>
  <c r="J4" i="12"/>
</calcChain>
</file>

<file path=xl/sharedStrings.xml><?xml version="1.0" encoding="utf-8"?>
<sst xmlns="http://schemas.openxmlformats.org/spreadsheetml/2006/main" count="488" uniqueCount="50">
  <si>
    <t>Координаты складов</t>
  </si>
  <si>
    <t>1ый склад</t>
  </si>
  <si>
    <t>2ой склад</t>
  </si>
  <si>
    <t xml:space="preserve"> Х</t>
  </si>
  <si>
    <t xml:space="preserve"> У</t>
  </si>
  <si>
    <t>Клиенты</t>
  </si>
  <si>
    <t>Клиент</t>
  </si>
  <si>
    <t>Показатель</t>
  </si>
  <si>
    <t>Поставщик</t>
  </si>
  <si>
    <t>№</t>
  </si>
  <si>
    <t>Поставщики</t>
  </si>
  <si>
    <t>Коэффициент производства</t>
  </si>
  <si>
    <t>Коэффициент спроса</t>
  </si>
  <si>
    <t>Расстояние от поставщиков</t>
  </si>
  <si>
    <t>Расстояние от клиентов</t>
  </si>
  <si>
    <t>Живая вода</t>
  </si>
  <si>
    <t>Эдельвейс Л, ООО</t>
  </si>
  <si>
    <t>Бриз, ООО</t>
  </si>
  <si>
    <t>Живая вода, ЗМВ</t>
  </si>
  <si>
    <t>Делан-Воронеж, ООО</t>
  </si>
  <si>
    <t>Аква Экспресс</t>
  </si>
  <si>
    <t>Императоръ, ООО</t>
  </si>
  <si>
    <t>METRO</t>
  </si>
  <si>
    <t>Хорошие воды</t>
  </si>
  <si>
    <t>Чистый Родник</t>
  </si>
  <si>
    <t>Пилар, ТПО, ООО</t>
  </si>
  <si>
    <t xml:space="preserve">Леда, торговый дом </t>
  </si>
  <si>
    <t>Росинка, фирм. маг. №5</t>
  </si>
  <si>
    <t>Маркитан Ю.А., оф.дилер завода "Эдельвейс"</t>
  </si>
  <si>
    <t>Коэффициенты</t>
  </si>
  <si>
    <t>Средний спрос на мин.воду</t>
  </si>
  <si>
    <t>Среднее производство мин.воды</t>
  </si>
  <si>
    <t>Всего</t>
  </si>
  <si>
    <t>Поставщик/Склад</t>
  </si>
  <si>
    <t>ЦФ=</t>
  </si>
  <si>
    <t>м</t>
  </si>
  <si>
    <t>От 1го и 2го склада до К</t>
  </si>
  <si>
    <t>Общие затраты:</t>
  </si>
  <si>
    <t>От поставщиков до 1го  и 2го склада</t>
  </si>
  <si>
    <t>От П до 1го и 2го склада</t>
  </si>
  <si>
    <t>В данном направлении общие затраты только увеличиваются</t>
  </si>
  <si>
    <t>Меняем координаты первого склада на</t>
  </si>
  <si>
    <t>увеличились</t>
  </si>
  <si>
    <t>уменьшились</t>
  </si>
  <si>
    <t>Склад1</t>
  </si>
  <si>
    <t>Склад2</t>
  </si>
  <si>
    <t xml:space="preserve"> координаты 1го склада, при которых общие затраты минимальны</t>
  </si>
  <si>
    <t>Количество товара</t>
  </si>
  <si>
    <t>min расстояние=</t>
  </si>
  <si>
    <t>Клиент/Склад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</si>
</sst>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Alignment="1"/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right" vertical="center"/>
    </xf>
    <xf numFmtId="0" fontId="4" fillId="0" borderId="2" xfId="0" applyFont="1" applyBorder="1"/>
    <xf numFmtId="0" fontId="4" fillId="2" borderId="7" xfId="0" applyFont="1" applyFill="1" applyBorder="1"/>
    <xf numFmtId="0" fontId="0" fillId="0" borderId="8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0" xfId="0" applyFont="1"/>
    <xf numFmtId="0" fontId="6" fillId="0" borderId="0" xfId="0" applyFont="1"/>
    <xf numFmtId="0" fontId="7" fillId="2" borderId="7" xfId="0" applyFont="1" applyFill="1" applyBorder="1"/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7" fillId="3" borderId="7" xfId="0" applyFont="1" applyFill="1" applyBorder="1"/>
    <xf numFmtId="164" fontId="0" fillId="0" borderId="0" xfId="0" applyNumberFormat="1"/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15" xfId="0" applyFont="1" applyBorder="1"/>
    <xf numFmtId="0" fontId="0" fillId="0" borderId="2" xfId="0" applyBorder="1" applyAlignment="1">
      <alignment horizontal="left"/>
    </xf>
    <xf numFmtId="0" fontId="0" fillId="0" borderId="2" xfId="0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9" xfId="0" applyBorder="1" applyAlignment="1">
      <alignment horizontal="right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topLeftCell="E1" workbookViewId="0">
      <selection activeCell="H5" sqref="H5"/>
    </sheetView>
  </sheetViews>
  <sheetFormatPr defaultRowHeight="15"/>
  <cols>
    <col min="1" max="1" width="3.5703125" style="2" customWidth="1"/>
    <col min="2" max="2" width="17.140625" customWidth="1"/>
    <col min="3" max="3" width="17.28515625" customWidth="1"/>
    <col min="4" max="4" width="26.140625" style="1" customWidth="1"/>
    <col min="5" max="5" width="43.140625" style="2" customWidth="1"/>
    <col min="6" max="6" width="15.140625" style="2" customWidth="1"/>
    <col min="7" max="7" width="3.7109375" customWidth="1"/>
    <col min="8" max="8" width="11.5703125" customWidth="1"/>
    <col min="9" max="9" width="11.7109375" customWidth="1"/>
    <col min="10" max="10" width="11.7109375" style="3" customWidth="1"/>
    <col min="11" max="11" width="4" customWidth="1"/>
    <col min="12" max="12" width="29.85546875" customWidth="1"/>
    <col min="13" max="13" width="3.7109375" customWidth="1"/>
    <col min="14" max="14" width="30.5703125" customWidth="1"/>
  </cols>
  <sheetData>
    <row r="1" spans="1:13" s="4" customFormat="1">
      <c r="A1" s="50" t="s">
        <v>9</v>
      </c>
      <c r="B1" s="50" t="s">
        <v>3</v>
      </c>
      <c r="C1" s="50" t="s">
        <v>4</v>
      </c>
      <c r="D1" s="50" t="s">
        <v>7</v>
      </c>
      <c r="E1" s="50"/>
      <c r="F1" s="51" t="s">
        <v>29</v>
      </c>
      <c r="J1" s="7"/>
      <c r="M1" s="6"/>
    </row>
    <row r="2" spans="1:13">
      <c r="A2" s="24">
        <v>1</v>
      </c>
      <c r="B2" s="24">
        <v>2309</v>
      </c>
      <c r="C2" s="51">
        <v>890</v>
      </c>
      <c r="D2" s="51" t="s">
        <v>6</v>
      </c>
      <c r="E2" s="52" t="s">
        <v>15</v>
      </c>
      <c r="F2" s="51">
        <v>0.7</v>
      </c>
    </row>
    <row r="3" spans="1:13">
      <c r="A3" s="24">
        <v>2</v>
      </c>
      <c r="B3" s="51">
        <v>2778</v>
      </c>
      <c r="C3" s="51">
        <v>4150</v>
      </c>
      <c r="D3" s="51" t="s">
        <v>8</v>
      </c>
      <c r="E3" s="52" t="s">
        <v>16</v>
      </c>
      <c r="F3" s="51">
        <v>0.8</v>
      </c>
    </row>
    <row r="4" spans="1:13">
      <c r="A4" s="24">
        <v>3</v>
      </c>
      <c r="B4" s="51">
        <v>3090</v>
      </c>
      <c r="C4" s="51">
        <v>3975</v>
      </c>
      <c r="D4" s="51" t="s">
        <v>8</v>
      </c>
      <c r="E4" s="52" t="s">
        <v>17</v>
      </c>
      <c r="F4" s="51">
        <v>0.2</v>
      </c>
    </row>
    <row r="5" spans="1:13">
      <c r="A5" s="24">
        <v>4</v>
      </c>
      <c r="B5" s="51">
        <v>3256</v>
      </c>
      <c r="C5" s="51">
        <v>5890</v>
      </c>
      <c r="D5" s="51" t="s">
        <v>8</v>
      </c>
      <c r="E5" s="52" t="s">
        <v>18</v>
      </c>
      <c r="F5" s="51">
        <v>1</v>
      </c>
    </row>
    <row r="6" spans="1:13">
      <c r="A6" s="24">
        <v>5</v>
      </c>
      <c r="B6" s="51">
        <v>4540</v>
      </c>
      <c r="C6" s="51">
        <v>4760</v>
      </c>
      <c r="D6" s="51" t="s">
        <v>8</v>
      </c>
      <c r="E6" s="52" t="s">
        <v>19</v>
      </c>
      <c r="F6" s="51">
        <v>0.4</v>
      </c>
    </row>
    <row r="7" spans="1:13">
      <c r="A7" s="24">
        <v>6</v>
      </c>
      <c r="B7" s="51">
        <v>5160</v>
      </c>
      <c r="C7" s="51">
        <v>3200</v>
      </c>
      <c r="D7" s="51" t="s">
        <v>8</v>
      </c>
      <c r="E7" s="52" t="s">
        <v>20</v>
      </c>
      <c r="F7" s="51">
        <v>0.2</v>
      </c>
    </row>
    <row r="8" spans="1:13">
      <c r="A8" s="24">
        <v>7</v>
      </c>
      <c r="B8" s="51">
        <v>5685</v>
      </c>
      <c r="C8" s="51">
        <v>2300</v>
      </c>
      <c r="D8" s="51" t="s">
        <v>8</v>
      </c>
      <c r="E8" s="52" t="s">
        <v>21</v>
      </c>
      <c r="F8" s="51">
        <v>0.6</v>
      </c>
      <c r="L8" s="51" t="s">
        <v>30</v>
      </c>
    </row>
    <row r="9" spans="1:13">
      <c r="A9" s="24">
        <v>8</v>
      </c>
      <c r="B9" s="51">
        <v>7340</v>
      </c>
      <c r="C9" s="51">
        <v>1730</v>
      </c>
      <c r="D9" s="51" t="s">
        <v>6</v>
      </c>
      <c r="E9" s="52" t="s">
        <v>22</v>
      </c>
      <c r="F9" s="51">
        <v>0.9</v>
      </c>
      <c r="L9" s="24">
        <v>55000</v>
      </c>
    </row>
    <row r="10" spans="1:13">
      <c r="A10" s="24">
        <v>9</v>
      </c>
      <c r="B10" s="51">
        <v>7405</v>
      </c>
      <c r="C10" s="51">
        <v>2980</v>
      </c>
      <c r="D10" s="51" t="s">
        <v>6</v>
      </c>
      <c r="E10" s="52" t="s">
        <v>23</v>
      </c>
      <c r="F10" s="51">
        <v>0.1</v>
      </c>
    </row>
    <row r="11" spans="1:13">
      <c r="A11" s="24">
        <v>10</v>
      </c>
      <c r="B11" s="51">
        <v>7480</v>
      </c>
      <c r="C11" s="51">
        <v>2730</v>
      </c>
      <c r="D11" s="51" t="s">
        <v>8</v>
      </c>
      <c r="E11" s="52" t="s">
        <v>24</v>
      </c>
      <c r="F11" s="51">
        <v>0.3</v>
      </c>
      <c r="K11" s="14"/>
      <c r="L11" s="51" t="s">
        <v>31</v>
      </c>
    </row>
    <row r="12" spans="1:13">
      <c r="A12" s="24">
        <v>11</v>
      </c>
      <c r="B12" s="51">
        <v>7480</v>
      </c>
      <c r="C12" s="51">
        <v>2480</v>
      </c>
      <c r="D12" s="51" t="s">
        <v>6</v>
      </c>
      <c r="E12" s="52" t="s">
        <v>15</v>
      </c>
      <c r="F12" s="51">
        <v>0.8</v>
      </c>
      <c r="L12" s="24">
        <v>50000</v>
      </c>
    </row>
    <row r="13" spans="1:13">
      <c r="A13" s="24">
        <v>12</v>
      </c>
      <c r="B13" s="51">
        <v>7610</v>
      </c>
      <c r="C13" s="51">
        <v>3310</v>
      </c>
      <c r="D13" s="51" t="s">
        <v>8</v>
      </c>
      <c r="E13" s="52" t="s">
        <v>25</v>
      </c>
      <c r="F13" s="51">
        <v>0.1</v>
      </c>
    </row>
    <row r="14" spans="1:13">
      <c r="A14" s="24">
        <v>13</v>
      </c>
      <c r="B14" s="51">
        <v>7680</v>
      </c>
      <c r="C14" s="51">
        <v>3130</v>
      </c>
      <c r="D14" s="51" t="s">
        <v>6</v>
      </c>
      <c r="E14" s="52" t="s">
        <v>26</v>
      </c>
      <c r="F14" s="51">
        <v>0.5</v>
      </c>
    </row>
    <row r="15" spans="1:13">
      <c r="A15" s="24">
        <v>14</v>
      </c>
      <c r="B15" s="51">
        <v>7800</v>
      </c>
      <c r="C15" s="51">
        <v>4680</v>
      </c>
      <c r="D15" s="51" t="s">
        <v>6</v>
      </c>
      <c r="E15" s="52" t="s">
        <v>27</v>
      </c>
      <c r="F15" s="51">
        <v>0.4</v>
      </c>
    </row>
    <row r="16" spans="1:13">
      <c r="A16" s="24">
        <v>15</v>
      </c>
      <c r="B16" s="51">
        <v>7800</v>
      </c>
      <c r="C16" s="51">
        <v>3170</v>
      </c>
      <c r="D16" s="51" t="s">
        <v>8</v>
      </c>
      <c r="E16" s="52" t="s">
        <v>28</v>
      </c>
      <c r="F16" s="51">
        <v>0.1</v>
      </c>
    </row>
    <row r="17" spans="1:14">
      <c r="D17" s="2"/>
    </row>
    <row r="19" spans="1:14">
      <c r="A19" s="40"/>
      <c r="B19" s="4"/>
      <c r="C19" s="4"/>
      <c r="D19" s="6"/>
      <c r="E19" s="8"/>
      <c r="F19" s="8"/>
      <c r="G19" s="55"/>
      <c r="H19" s="55"/>
      <c r="I19" s="55"/>
      <c r="J19" s="7"/>
      <c r="K19" s="4"/>
      <c r="L19" s="4"/>
      <c r="M19" s="4"/>
      <c r="N19" s="4"/>
    </row>
    <row r="20" spans="1:14">
      <c r="A20" s="51"/>
      <c r="B20" s="56" t="s">
        <v>10</v>
      </c>
      <c r="C20" s="56"/>
      <c r="D20" s="51"/>
      <c r="E20" s="51"/>
      <c r="F20" s="8"/>
      <c r="G20" s="5"/>
      <c r="H20" s="57" t="s">
        <v>0</v>
      </c>
      <c r="I20" s="57"/>
      <c r="J20" s="7"/>
      <c r="K20" s="6"/>
      <c r="L20" s="51" t="s">
        <v>13</v>
      </c>
      <c r="M20" s="6"/>
      <c r="N20" s="51" t="s">
        <v>14</v>
      </c>
    </row>
    <row r="21" spans="1:14">
      <c r="A21" s="51"/>
      <c r="B21" s="50" t="s">
        <v>3</v>
      </c>
      <c r="C21" s="50" t="s">
        <v>4</v>
      </c>
      <c r="D21" s="51" t="s">
        <v>11</v>
      </c>
      <c r="E21" s="51"/>
      <c r="F21" s="8"/>
      <c r="G21" s="51">
        <v>1</v>
      </c>
      <c r="H21" s="53">
        <v>3750</v>
      </c>
      <c r="I21" s="53">
        <v>3200</v>
      </c>
      <c r="J21" s="54" t="s">
        <v>1</v>
      </c>
      <c r="K21" s="6">
        <v>1</v>
      </c>
      <c r="L21" s="53">
        <f>SQRT((B22-H$21)^2+(C22-I$21)^2)</f>
        <v>1359.1482626998425</v>
      </c>
      <c r="M21" s="6">
        <v>1</v>
      </c>
      <c r="N21" s="53">
        <f>SQRT((B34-H$21)^2+(C34-I$21)^2)</f>
        <v>2722.6055535093583</v>
      </c>
    </row>
    <row r="22" spans="1:14">
      <c r="A22" s="51">
        <v>1</v>
      </c>
      <c r="B22" s="51">
        <v>2778</v>
      </c>
      <c r="C22" s="51">
        <v>4150</v>
      </c>
      <c r="D22" s="51">
        <v>0.8</v>
      </c>
      <c r="E22" s="51">
        <f t="shared" ref="E22:E30" si="0">D22*L$12</f>
        <v>40000</v>
      </c>
      <c r="F22" s="8"/>
      <c r="G22" s="51">
        <v>2</v>
      </c>
      <c r="H22" s="53">
        <v>7550</v>
      </c>
      <c r="I22" s="53">
        <v>3115</v>
      </c>
      <c r="J22" s="7"/>
      <c r="K22" s="6">
        <v>2</v>
      </c>
      <c r="L22" s="53">
        <f t="shared" ref="L22:L29" si="1">SQRT((B23-H$21)^2+(C23-I$21)^2)</f>
        <v>1017.9513740842438</v>
      </c>
      <c r="M22" s="6">
        <v>2</v>
      </c>
      <c r="N22" s="53">
        <f t="shared" ref="N22:N26" si="2">SQRT((B35-H$21)^2+(C35-I$21)^2)</f>
        <v>3879.3040612975933</v>
      </c>
    </row>
    <row r="23" spans="1:14">
      <c r="A23" s="51">
        <v>2</v>
      </c>
      <c r="B23" s="51">
        <v>3090</v>
      </c>
      <c r="C23" s="51">
        <v>3975</v>
      </c>
      <c r="D23" s="51">
        <v>0.2</v>
      </c>
      <c r="E23" s="51">
        <f t="shared" si="0"/>
        <v>10000</v>
      </c>
      <c r="F23" s="8"/>
      <c r="G23" s="4"/>
      <c r="H23" s="4"/>
      <c r="I23" s="4"/>
      <c r="J23" s="7"/>
      <c r="K23" s="6">
        <v>3</v>
      </c>
      <c r="L23" s="53">
        <f t="shared" si="1"/>
        <v>2734.983729384875</v>
      </c>
      <c r="M23" s="6">
        <v>3</v>
      </c>
      <c r="N23" s="53">
        <f t="shared" si="2"/>
        <v>3661.6150808079215</v>
      </c>
    </row>
    <row r="24" spans="1:14">
      <c r="A24" s="51">
        <v>3</v>
      </c>
      <c r="B24" s="51">
        <v>3256</v>
      </c>
      <c r="C24" s="51">
        <v>5890</v>
      </c>
      <c r="D24" s="51">
        <v>1</v>
      </c>
      <c r="E24" s="51">
        <f t="shared" si="0"/>
        <v>50000</v>
      </c>
      <c r="F24" s="8"/>
      <c r="G24" s="4"/>
      <c r="H24" s="4"/>
      <c r="I24" s="4"/>
      <c r="J24" s="7"/>
      <c r="K24" s="6">
        <v>4</v>
      </c>
      <c r="L24" s="53">
        <f t="shared" si="1"/>
        <v>1748.6280336309378</v>
      </c>
      <c r="M24" s="6">
        <v>4</v>
      </c>
      <c r="N24" s="53">
        <f t="shared" si="2"/>
        <v>3798.8550906819282</v>
      </c>
    </row>
    <row r="25" spans="1:14">
      <c r="A25" s="51">
        <v>4</v>
      </c>
      <c r="B25" s="51">
        <v>4540</v>
      </c>
      <c r="C25" s="51">
        <v>4760</v>
      </c>
      <c r="D25" s="51">
        <v>0.4</v>
      </c>
      <c r="E25" s="51">
        <f t="shared" si="0"/>
        <v>20000</v>
      </c>
      <c r="F25" s="8"/>
      <c r="G25" s="4"/>
      <c r="H25" s="4"/>
      <c r="I25" s="4"/>
      <c r="J25" s="7"/>
      <c r="K25" s="6">
        <v>5</v>
      </c>
      <c r="L25" s="53">
        <f t="shared" si="1"/>
        <v>1410</v>
      </c>
      <c r="M25" s="6">
        <v>5</v>
      </c>
      <c r="N25" s="53">
        <f t="shared" si="2"/>
        <v>3930.6233602318093</v>
      </c>
    </row>
    <row r="26" spans="1:14">
      <c r="A26" s="51">
        <v>5</v>
      </c>
      <c r="B26" s="51">
        <v>5160</v>
      </c>
      <c r="C26" s="51">
        <v>3200</v>
      </c>
      <c r="D26" s="51">
        <v>0.2</v>
      </c>
      <c r="E26" s="51">
        <f t="shared" si="0"/>
        <v>10000</v>
      </c>
      <c r="F26" s="8"/>
      <c r="G26" s="4"/>
      <c r="H26" s="4"/>
      <c r="I26" s="4"/>
      <c r="J26" s="7"/>
      <c r="K26" s="6">
        <v>6</v>
      </c>
      <c r="L26" s="53">
        <f t="shared" si="1"/>
        <v>2134.0630262482878</v>
      </c>
      <c r="M26" s="6">
        <v>6</v>
      </c>
      <c r="N26" s="53">
        <f t="shared" si="2"/>
        <v>4311.9485154625863</v>
      </c>
    </row>
    <row r="27" spans="1:14">
      <c r="A27" s="51">
        <v>6</v>
      </c>
      <c r="B27" s="51">
        <v>5685</v>
      </c>
      <c r="C27" s="51">
        <v>2300</v>
      </c>
      <c r="D27" s="51">
        <v>0.6</v>
      </c>
      <c r="E27" s="51">
        <f t="shared" si="0"/>
        <v>30000</v>
      </c>
      <c r="F27" s="8"/>
      <c r="G27" s="4"/>
      <c r="H27" s="4"/>
      <c r="I27" s="4"/>
      <c r="J27" s="7"/>
      <c r="K27" s="6">
        <v>7</v>
      </c>
      <c r="L27" s="53">
        <f t="shared" si="1"/>
        <v>3759.4946468907228</v>
      </c>
      <c r="M27" s="6"/>
      <c r="N27" s="4"/>
    </row>
    <row r="28" spans="1:14">
      <c r="A28" s="51">
        <v>7</v>
      </c>
      <c r="B28" s="51">
        <v>7480</v>
      </c>
      <c r="C28" s="51">
        <v>2730</v>
      </c>
      <c r="D28" s="51">
        <v>0.3</v>
      </c>
      <c r="E28" s="51">
        <f t="shared" si="0"/>
        <v>15000</v>
      </c>
      <c r="F28" s="8"/>
      <c r="G28" s="4"/>
      <c r="H28" s="4"/>
      <c r="I28" s="4"/>
      <c r="J28" s="7"/>
      <c r="K28" s="6">
        <v>8</v>
      </c>
      <c r="L28" s="53">
        <f t="shared" si="1"/>
        <v>3861.5670394284234</v>
      </c>
      <c r="M28" s="6"/>
      <c r="N28" s="4"/>
    </row>
    <row r="29" spans="1:14">
      <c r="A29" s="51">
        <v>8</v>
      </c>
      <c r="B29" s="51">
        <v>7610</v>
      </c>
      <c r="C29" s="51">
        <v>3310</v>
      </c>
      <c r="D29" s="51">
        <v>0.1</v>
      </c>
      <c r="E29" s="51">
        <f t="shared" si="0"/>
        <v>5000</v>
      </c>
      <c r="F29" s="8"/>
      <c r="G29" s="4"/>
      <c r="H29" s="4"/>
      <c r="I29" s="4"/>
      <c r="J29" s="7"/>
      <c r="K29" s="6">
        <v>9</v>
      </c>
      <c r="L29" s="53">
        <f t="shared" si="1"/>
        <v>4050.1111095869951</v>
      </c>
      <c r="M29" s="6"/>
      <c r="N29" s="4"/>
    </row>
    <row r="30" spans="1:14">
      <c r="A30" s="51">
        <v>9</v>
      </c>
      <c r="B30" s="51">
        <v>7800</v>
      </c>
      <c r="C30" s="51">
        <v>3170</v>
      </c>
      <c r="D30" s="51">
        <v>0.1</v>
      </c>
      <c r="E30" s="51">
        <f t="shared" si="0"/>
        <v>5000</v>
      </c>
      <c r="F30" s="8"/>
      <c r="G30" s="4"/>
      <c r="H30" s="4"/>
      <c r="I30" s="4"/>
      <c r="J30" s="7"/>
      <c r="K30" s="4"/>
      <c r="L30" s="4"/>
      <c r="M30" s="6"/>
      <c r="N30" s="4"/>
    </row>
    <row r="31" spans="1:14">
      <c r="A31" s="40"/>
      <c r="B31" s="5"/>
      <c r="C31" s="5"/>
      <c r="D31" s="6"/>
      <c r="E31" s="8"/>
      <c r="F31" s="8"/>
      <c r="G31" s="4"/>
      <c r="H31" s="4"/>
      <c r="I31" s="4"/>
      <c r="J31" s="7"/>
      <c r="K31" s="4"/>
      <c r="L31" s="4"/>
      <c r="M31" s="6"/>
      <c r="N31" s="4"/>
    </row>
    <row r="32" spans="1:14">
      <c r="A32" s="51"/>
      <c r="B32" s="56" t="s">
        <v>5</v>
      </c>
      <c r="C32" s="56"/>
      <c r="D32" s="51"/>
      <c r="E32" s="51"/>
      <c r="F32" s="8"/>
      <c r="G32" s="4"/>
      <c r="H32" s="4"/>
      <c r="I32" s="4"/>
      <c r="J32" s="7"/>
      <c r="K32" s="4"/>
      <c r="L32" s="4"/>
      <c r="M32" s="6"/>
      <c r="N32" s="4"/>
    </row>
    <row r="33" spans="1:14">
      <c r="A33" s="51"/>
      <c r="B33" s="50" t="s">
        <v>3</v>
      </c>
      <c r="C33" s="50" t="s">
        <v>4</v>
      </c>
      <c r="D33" s="51" t="s">
        <v>12</v>
      </c>
      <c r="E33" s="51"/>
      <c r="F33" s="8"/>
      <c r="G33" s="4"/>
      <c r="H33" s="4"/>
      <c r="I33" s="4"/>
      <c r="J33" s="7"/>
      <c r="K33" s="4"/>
      <c r="L33" s="4"/>
      <c r="M33" s="6"/>
      <c r="N33" s="4"/>
    </row>
    <row r="34" spans="1:14">
      <c r="A34" s="51">
        <v>1</v>
      </c>
      <c r="B34" s="51">
        <v>2309</v>
      </c>
      <c r="C34" s="51">
        <v>890</v>
      </c>
      <c r="D34" s="51">
        <v>0.7</v>
      </c>
      <c r="E34" s="51">
        <f t="shared" ref="E34:E39" si="3">D34*L$9</f>
        <v>38500</v>
      </c>
      <c r="F34" s="8"/>
      <c r="G34" s="4"/>
      <c r="H34" s="4"/>
      <c r="I34" s="4"/>
      <c r="J34" s="7"/>
      <c r="K34" s="4"/>
      <c r="L34" s="51" t="s">
        <v>13</v>
      </c>
      <c r="M34" s="6"/>
      <c r="N34" s="51" t="s">
        <v>14</v>
      </c>
    </row>
    <row r="35" spans="1:14">
      <c r="A35" s="51">
        <v>2</v>
      </c>
      <c r="B35" s="51">
        <v>7340</v>
      </c>
      <c r="C35" s="51">
        <v>1730</v>
      </c>
      <c r="D35" s="51">
        <v>0.9</v>
      </c>
      <c r="E35" s="51">
        <f t="shared" si="3"/>
        <v>49500</v>
      </c>
      <c r="F35" s="8"/>
      <c r="G35" s="4"/>
      <c r="H35" s="4"/>
      <c r="I35" s="4"/>
      <c r="J35" s="54" t="s">
        <v>2</v>
      </c>
      <c r="K35" s="6">
        <v>1</v>
      </c>
      <c r="L35" s="53">
        <f t="shared" ref="L35:L43" si="4">SQRT((B22-H$22)^2+(C22-I$22)^2)</f>
        <v>4882.9508496400003</v>
      </c>
      <c r="M35" s="6">
        <v>1</v>
      </c>
      <c r="N35" s="53">
        <f t="shared" ref="N35:N40" si="5">SQRT((B34-H$22)^2+(C34-I$22)^2)</f>
        <v>5693.7427058131107</v>
      </c>
    </row>
    <row r="36" spans="1:14">
      <c r="A36" s="51">
        <v>3</v>
      </c>
      <c r="B36" s="51">
        <v>7405</v>
      </c>
      <c r="C36" s="51">
        <v>2980</v>
      </c>
      <c r="D36" s="51">
        <v>0.1</v>
      </c>
      <c r="E36" s="51">
        <f t="shared" si="3"/>
        <v>5500</v>
      </c>
      <c r="F36" s="8"/>
      <c r="G36" s="4"/>
      <c r="H36" s="4"/>
      <c r="I36" s="4"/>
      <c r="J36" s="7"/>
      <c r="K36" s="6">
        <v>2</v>
      </c>
      <c r="L36" s="53">
        <f t="shared" si="4"/>
        <v>4542.158077390086</v>
      </c>
      <c r="M36" s="6">
        <v>2</v>
      </c>
      <c r="N36" s="53">
        <f t="shared" si="5"/>
        <v>1400.8301110413067</v>
      </c>
    </row>
    <row r="37" spans="1:14">
      <c r="A37" s="51">
        <v>4</v>
      </c>
      <c r="B37" s="51">
        <v>7480</v>
      </c>
      <c r="C37" s="51">
        <v>2480</v>
      </c>
      <c r="D37" s="51">
        <v>0.8</v>
      </c>
      <c r="E37" s="51">
        <f t="shared" si="3"/>
        <v>44000</v>
      </c>
      <c r="F37" s="8"/>
      <c r="G37" s="4"/>
      <c r="H37" s="4"/>
      <c r="I37" s="4"/>
      <c r="J37" s="7"/>
      <c r="K37" s="6">
        <v>3</v>
      </c>
      <c r="L37" s="53">
        <f t="shared" si="4"/>
        <v>5112.6373820172303</v>
      </c>
      <c r="M37" s="6">
        <v>3</v>
      </c>
      <c r="N37" s="53">
        <f t="shared" si="5"/>
        <v>198.11612756158948</v>
      </c>
    </row>
    <row r="38" spans="1:14">
      <c r="A38" s="51">
        <v>5</v>
      </c>
      <c r="B38" s="51">
        <v>7680</v>
      </c>
      <c r="C38" s="51">
        <v>3130</v>
      </c>
      <c r="D38" s="51">
        <v>0.5</v>
      </c>
      <c r="E38" s="51">
        <f t="shared" si="3"/>
        <v>27500</v>
      </c>
      <c r="F38" s="8"/>
      <c r="G38" s="4"/>
      <c r="H38" s="4"/>
      <c r="I38" s="4"/>
      <c r="J38" s="7"/>
      <c r="K38" s="6">
        <v>4</v>
      </c>
      <c r="L38" s="53">
        <f t="shared" si="4"/>
        <v>3430.1785667804525</v>
      </c>
      <c r="M38" s="6">
        <v>4</v>
      </c>
      <c r="N38" s="53">
        <f t="shared" si="5"/>
        <v>638.84661695903185</v>
      </c>
    </row>
    <row r="39" spans="1:14">
      <c r="A39" s="51">
        <v>6</v>
      </c>
      <c r="B39" s="51">
        <v>7800</v>
      </c>
      <c r="C39" s="51">
        <v>4680</v>
      </c>
      <c r="D39" s="51">
        <v>0.4</v>
      </c>
      <c r="E39" s="51">
        <f t="shared" si="3"/>
        <v>22000</v>
      </c>
      <c r="F39" s="8"/>
      <c r="G39" s="4"/>
      <c r="H39" s="4"/>
      <c r="I39" s="4"/>
      <c r="J39" s="7"/>
      <c r="K39" s="6">
        <v>5</v>
      </c>
      <c r="L39" s="53">
        <f t="shared" si="4"/>
        <v>2391.5110286176814</v>
      </c>
      <c r="M39" s="6">
        <v>5</v>
      </c>
      <c r="N39" s="53">
        <f t="shared" si="5"/>
        <v>130.86252328302402</v>
      </c>
    </row>
    <row r="40" spans="1:14">
      <c r="A40" s="40"/>
      <c r="B40" s="4"/>
      <c r="C40" s="4"/>
      <c r="D40" s="6"/>
      <c r="E40" s="8"/>
      <c r="F40" s="8"/>
      <c r="G40" s="4"/>
      <c r="H40" s="4"/>
      <c r="I40" s="4"/>
      <c r="J40" s="7"/>
      <c r="K40" s="6">
        <v>6</v>
      </c>
      <c r="L40" s="53">
        <f t="shared" si="4"/>
        <v>2035.3009605461302</v>
      </c>
      <c r="M40" s="6">
        <v>6</v>
      </c>
      <c r="N40" s="53">
        <f t="shared" si="5"/>
        <v>1584.842263444536</v>
      </c>
    </row>
    <row r="41" spans="1:14">
      <c r="A41" s="40"/>
      <c r="B41" s="4"/>
      <c r="C41" s="4"/>
      <c r="D41" s="6"/>
      <c r="E41" s="8"/>
      <c r="F41" s="8"/>
      <c r="G41" s="4"/>
      <c r="H41" s="4"/>
      <c r="I41" s="4"/>
      <c r="J41" s="7"/>
      <c r="K41" s="6">
        <v>7</v>
      </c>
      <c r="L41" s="53">
        <f t="shared" si="4"/>
        <v>391.31189606246318</v>
      </c>
      <c r="M41" s="4"/>
      <c r="N41" s="4"/>
    </row>
    <row r="42" spans="1:14">
      <c r="A42" s="40"/>
      <c r="B42" s="4"/>
      <c r="C42" s="4"/>
      <c r="D42" s="6"/>
      <c r="E42" s="8"/>
      <c r="F42" s="8"/>
      <c r="G42" s="4"/>
      <c r="H42" s="4"/>
      <c r="I42" s="4"/>
      <c r="J42" s="7"/>
      <c r="K42" s="6">
        <v>8</v>
      </c>
      <c r="L42" s="53">
        <f t="shared" si="4"/>
        <v>204.02205763103166</v>
      </c>
      <c r="M42" s="4"/>
      <c r="N42" s="4"/>
    </row>
    <row r="43" spans="1:14">
      <c r="A43" s="40"/>
      <c r="B43" s="4"/>
      <c r="C43" s="4"/>
      <c r="D43" s="6"/>
      <c r="E43" s="8"/>
      <c r="F43" s="8"/>
      <c r="G43" s="4"/>
      <c r="H43" s="4"/>
      <c r="I43" s="4"/>
      <c r="J43" s="7"/>
      <c r="K43" s="6">
        <v>9</v>
      </c>
      <c r="L43" s="53">
        <f t="shared" si="4"/>
        <v>255.97851472340409</v>
      </c>
      <c r="M43" s="4"/>
      <c r="N43" s="4"/>
    </row>
    <row r="44" spans="1:14">
      <c r="A44" s="40"/>
      <c r="B44" s="4"/>
      <c r="C44" s="4"/>
      <c r="D44" s="6"/>
      <c r="E44" s="8"/>
      <c r="F44" s="8"/>
      <c r="G44" s="4"/>
      <c r="H44" s="4"/>
      <c r="I44" s="4"/>
      <c r="J44" s="7"/>
      <c r="K44" s="4"/>
      <c r="L44" s="4"/>
      <c r="M44" s="4"/>
      <c r="N44" s="4"/>
    </row>
  </sheetData>
  <mergeCells count="4">
    <mergeCell ref="G19:I19"/>
    <mergeCell ref="B20:C20"/>
    <mergeCell ref="B32:C32"/>
    <mergeCell ref="H20:I20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77"/>
  <sheetViews>
    <sheetView topLeftCell="A28" workbookViewId="0">
      <selection activeCell="A36" sqref="A36:A37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4800</v>
      </c>
      <c r="F1" s="24">
        <v>4095</v>
      </c>
      <c r="G1" s="17"/>
      <c r="H1" s="17"/>
    </row>
    <row r="2" spans="1:13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25"/>
    </row>
    <row r="4" spans="1:13" ht="15.75" thickBot="1">
      <c r="A4" s="7">
        <v>1</v>
      </c>
      <c r="B4">
        <f>SQRT(('Исходные данные'!B22-'Итерация 9'!E$1)^2+('Исходные данные'!C22-'Итерация 9'!F$1)^2)</f>
        <v>2022.7478834496403</v>
      </c>
      <c r="C4">
        <v>1</v>
      </c>
      <c r="D4">
        <f>SQRT(('Исходные данные'!B34-'Итерация 9'!E$1)^2+('Исходные данные'!C34-'Итерация 9'!F$1)^2)</f>
        <v>4059.2001675206902</v>
      </c>
      <c r="G4" s="58" t="s">
        <v>37</v>
      </c>
      <c r="H4" s="59"/>
      <c r="I4" s="28">
        <f>L46+L28</f>
        <v>35561.083828708477</v>
      </c>
    </row>
    <row r="5" spans="1:13">
      <c r="A5" s="7">
        <v>2</v>
      </c>
      <c r="B5">
        <f>SQRT(('Исходные данные'!B23-'Итерация 9'!E$1)^2+('Исходные данные'!C23-'Итерация 9'!F$1)^2)</f>
        <v>1714.2053552593984</v>
      </c>
      <c r="C5">
        <v>2</v>
      </c>
      <c r="D5">
        <f>SQRT(('Исходные данные'!B35-'Итерация 9'!E$1)^2+('Исходные данные'!C35-'Итерация 9'!F$1)^2)</f>
        <v>3470.5655158777799</v>
      </c>
    </row>
    <row r="6" spans="1:13">
      <c r="A6" s="7">
        <v>3</v>
      </c>
      <c r="B6">
        <f>SQRT(('Исходные данные'!B24-'Итерация 9'!E$1)^2+('Исходные данные'!C24-'Итерация 9'!F$1)^2)</f>
        <v>2367.6910693753948</v>
      </c>
      <c r="C6">
        <v>3</v>
      </c>
      <c r="D6">
        <f>SQRT(('Исходные данные'!B36-'Итерация 9'!E$1)^2+('Исходные данные'!C36-'Итерация 9'!F$1)^2)</f>
        <v>2833.5931253445688</v>
      </c>
    </row>
    <row r="7" spans="1:13">
      <c r="A7" s="7">
        <v>4</v>
      </c>
      <c r="B7">
        <f>SQRT(('Исходные данные'!B25-'Итерация 9'!E$1)^2+('Исходные данные'!C25-'Итерация 9'!F$1)^2)</f>
        <v>714.02030783444809</v>
      </c>
      <c r="C7">
        <v>4</v>
      </c>
      <c r="D7">
        <f>SQRT(('Исходные данные'!B37-'Итерация 9'!E$1)^2+('Исходные данные'!C37-'Итерация 9'!F$1)^2)</f>
        <v>3128.9974432715667</v>
      </c>
    </row>
    <row r="8" spans="1:13">
      <c r="A8" s="7">
        <v>5</v>
      </c>
      <c r="B8">
        <f>SQRT(('Исходные данные'!B26-'Итерация 9'!E$1)^2+('Исходные данные'!C26-'Итерация 9'!F$1)^2)</f>
        <v>964.68906907873691</v>
      </c>
      <c r="C8">
        <v>5</v>
      </c>
      <c r="D8">
        <f>SQRT(('Исходные данные'!B38-'Итерация 9'!E$1)^2+('Исходные данные'!C38-'Итерация 9'!F$1)^2)</f>
        <v>3037.3713964545068</v>
      </c>
    </row>
    <row r="9" spans="1:13">
      <c r="A9" s="7">
        <v>6</v>
      </c>
      <c r="B9">
        <f>SQRT(('Исходные данные'!B27-'Итерация 9'!E$1)^2+('Исходные данные'!C27-'Итерация 9'!F$1)^2)</f>
        <v>2001.3120696183291</v>
      </c>
      <c r="C9">
        <v>6</v>
      </c>
      <c r="D9">
        <f>SQRT(('Исходные данные'!B39-'Итерация 9'!E$1)^2+('Исходные данные'!C39-'Итерация 9'!F$1)^2)</f>
        <v>3056.5053574302792</v>
      </c>
    </row>
    <row r="10" spans="1:13">
      <c r="A10" s="7">
        <v>7</v>
      </c>
      <c r="B10">
        <f>SQRT(('Исходные данные'!B28-'Итерация 9'!E$1)^2+('Исходные данные'!C28-'Итерация 9'!F$1)^2)</f>
        <v>3007.5945537921166</v>
      </c>
    </row>
    <row r="11" spans="1:13">
      <c r="A11" s="7">
        <v>8</v>
      </c>
      <c r="B11">
        <f>SQRT(('Исходные данные'!B29-'Итерация 9'!E$1)^2+('Исходные данные'!C29-'Итерация 9'!F$1)^2)</f>
        <v>2917.5889018160183</v>
      </c>
    </row>
    <row r="12" spans="1:13">
      <c r="A12" s="7">
        <v>9</v>
      </c>
      <c r="B12">
        <f>SQRT(('Исходные данные'!B30-'Итерация 9'!E$1)^2+('Исходные данные'!C30-'Итерация 9'!F$1)^2)</f>
        <v>3139.3669744074205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v>2022.7478834496403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v>1714.2053552593984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2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v>2367.6910693753948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2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v>714.02030783444809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2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v>964.68906907873691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2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v>2001.3120696183291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2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v>3007.5945537921166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2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v>2917.5889018160183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2"/>
        <v>5000</v>
      </c>
    </row>
    <row r="27" spans="1:13">
      <c r="A27" s="46">
        <v>9</v>
      </c>
      <c r="B27" s="19">
        <v>3139.3669744074205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2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2"/>
        <v>185000.00000049919</v>
      </c>
      <c r="K28" s="26" t="s">
        <v>48</v>
      </c>
      <c r="L28" s="27">
        <f>SUMPRODUCT(L17:M25,B19:C27)</f>
        <v>22843.173616278844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399025716.4228242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 ht="15.75" thickBot="1">
      <c r="A34" s="29"/>
      <c r="B34" s="29"/>
      <c r="C34" s="60" t="s">
        <v>36</v>
      </c>
      <c r="D34" s="60"/>
      <c r="E34" s="29"/>
      <c r="F34" s="29"/>
      <c r="G34" s="29"/>
      <c r="H34" s="29"/>
      <c r="I34" s="29"/>
    </row>
    <row r="35" spans="1:13">
      <c r="D35" s="2"/>
    </row>
    <row r="36" spans="1:13">
      <c r="A36" s="61" t="s">
        <v>49</v>
      </c>
      <c r="B36" s="63" t="s">
        <v>44</v>
      </c>
      <c r="C36" s="64" t="s">
        <v>45</v>
      </c>
      <c r="D36" s="64" t="s">
        <v>47</v>
      </c>
      <c r="F36" s="20"/>
      <c r="G36" s="20"/>
      <c r="H36" s="20"/>
      <c r="I36" s="2"/>
    </row>
    <row r="37" spans="1:13">
      <c r="A37" s="62"/>
      <c r="B37" s="63"/>
      <c r="C37" s="64"/>
      <c r="D37" s="64"/>
      <c r="F37" s="23"/>
      <c r="G37" s="21">
        <v>1</v>
      </c>
      <c r="H37" s="21">
        <v>2</v>
      </c>
      <c r="I37" s="24"/>
      <c r="L37" s="2">
        <v>1</v>
      </c>
      <c r="M37" s="2">
        <v>2</v>
      </c>
    </row>
    <row r="38" spans="1:13">
      <c r="A38" s="46">
        <v>1</v>
      </c>
      <c r="B38" s="19">
        <v>4059.2001675206902</v>
      </c>
      <c r="C38" s="19">
        <v>5693.7427058131107</v>
      </c>
      <c r="D38" s="21">
        <v>38500</v>
      </c>
      <c r="F38" s="24">
        <v>1</v>
      </c>
      <c r="G38" s="24">
        <v>38500</v>
      </c>
      <c r="H38" s="24">
        <v>0</v>
      </c>
      <c r="I38" s="21">
        <f>SUM(G38:H38)</f>
        <v>38500</v>
      </c>
      <c r="K38">
        <v>1</v>
      </c>
      <c r="L38" s="30">
        <f t="shared" ref="L38:M43" si="3">IF(G38&gt;0,1,0)</f>
        <v>1</v>
      </c>
      <c r="M38" s="31">
        <f t="shared" si="3"/>
        <v>0</v>
      </c>
    </row>
    <row r="39" spans="1:13">
      <c r="A39" s="46">
        <v>2</v>
      </c>
      <c r="B39" s="19">
        <v>3470.5655158777799</v>
      </c>
      <c r="C39" s="19">
        <v>1400.8301110413067</v>
      </c>
      <c r="D39" s="21">
        <v>49500</v>
      </c>
      <c r="F39" s="21">
        <v>2</v>
      </c>
      <c r="G39" s="24">
        <v>49499.999999943713</v>
      </c>
      <c r="H39" s="24">
        <v>0</v>
      </c>
      <c r="I39" s="21">
        <f t="shared" ref="I39:I44" si="4">SUM(G39:H39)</f>
        <v>49499.999999943713</v>
      </c>
      <c r="K39">
        <v>2</v>
      </c>
      <c r="L39" s="32">
        <f t="shared" si="3"/>
        <v>1</v>
      </c>
      <c r="M39" s="33">
        <f t="shared" si="3"/>
        <v>0</v>
      </c>
    </row>
    <row r="40" spans="1:13">
      <c r="A40" s="46">
        <v>3</v>
      </c>
      <c r="B40" s="19">
        <v>2833.5931253445688</v>
      </c>
      <c r="C40" s="19">
        <v>198.11612756158948</v>
      </c>
      <c r="D40" s="21">
        <v>5500</v>
      </c>
      <c r="F40" s="24">
        <v>3</v>
      </c>
      <c r="G40" s="24">
        <v>5500.0000000562723</v>
      </c>
      <c r="H40" s="24">
        <v>0</v>
      </c>
      <c r="I40" s="21">
        <f t="shared" si="4"/>
        <v>5500.0000000562723</v>
      </c>
      <c r="K40">
        <v>3</v>
      </c>
      <c r="L40" s="32">
        <f t="shared" si="3"/>
        <v>1</v>
      </c>
      <c r="M40" s="33">
        <f t="shared" si="3"/>
        <v>0</v>
      </c>
    </row>
    <row r="41" spans="1:13">
      <c r="A41" s="46">
        <v>4</v>
      </c>
      <c r="B41" s="19">
        <v>3128.9974432715667</v>
      </c>
      <c r="C41" s="19">
        <v>638.84661695903185</v>
      </c>
      <c r="D41" s="21">
        <v>44000</v>
      </c>
      <c r="F41" s="21">
        <v>4</v>
      </c>
      <c r="G41" s="24">
        <v>0</v>
      </c>
      <c r="H41" s="24">
        <v>43999.999999999971</v>
      </c>
      <c r="I41" s="21">
        <f t="shared" si="4"/>
        <v>43999.999999999971</v>
      </c>
      <c r="K41">
        <v>4</v>
      </c>
      <c r="L41" s="32">
        <f t="shared" si="3"/>
        <v>0</v>
      </c>
      <c r="M41" s="33">
        <f t="shared" si="3"/>
        <v>1</v>
      </c>
    </row>
    <row r="42" spans="1:13">
      <c r="A42" s="46">
        <v>5</v>
      </c>
      <c r="B42" s="19">
        <v>3037.3713964545068</v>
      </c>
      <c r="C42" s="19">
        <v>130.86252328302402</v>
      </c>
      <c r="D42" s="21">
        <v>27500</v>
      </c>
      <c r="F42" s="24">
        <v>5</v>
      </c>
      <c r="G42" s="24">
        <v>0</v>
      </c>
      <c r="H42" s="24">
        <v>27500</v>
      </c>
      <c r="I42" s="21">
        <f t="shared" si="4"/>
        <v>27500</v>
      </c>
      <c r="K42">
        <v>5</v>
      </c>
      <c r="L42" s="32">
        <f t="shared" si="3"/>
        <v>0</v>
      </c>
      <c r="M42" s="33">
        <f t="shared" si="3"/>
        <v>1</v>
      </c>
    </row>
    <row r="43" spans="1:13">
      <c r="A43" s="46">
        <v>6</v>
      </c>
      <c r="B43" s="19">
        <v>3056.5053574302792</v>
      </c>
      <c r="C43" s="19">
        <v>1584.842263444536</v>
      </c>
      <c r="D43" s="21">
        <v>22000</v>
      </c>
      <c r="F43" s="21">
        <v>6</v>
      </c>
      <c r="G43" s="24">
        <v>0</v>
      </c>
      <c r="H43" s="24">
        <v>22000</v>
      </c>
      <c r="I43" s="21">
        <f t="shared" si="4"/>
        <v>22000</v>
      </c>
      <c r="K43">
        <v>6</v>
      </c>
      <c r="L43" s="34">
        <f t="shared" si="3"/>
        <v>0</v>
      </c>
      <c r="M43" s="35">
        <f t="shared" si="3"/>
        <v>1</v>
      </c>
    </row>
    <row r="44" spans="1:13">
      <c r="A44" s="47" t="s">
        <v>47</v>
      </c>
      <c r="B44" s="19">
        <f>$D44/2</f>
        <v>93500</v>
      </c>
      <c r="C44" s="19">
        <f>$D44/2</f>
        <v>93500</v>
      </c>
      <c r="D44" s="21">
        <f>SUM(D38:D43)</f>
        <v>187000</v>
      </c>
      <c r="F44" s="21"/>
      <c r="G44" s="19">
        <f>SUM(G38:G43)</f>
        <v>93499.999999999985</v>
      </c>
      <c r="H44" s="19">
        <f>SUM(H38:H43)</f>
        <v>93499.999999999971</v>
      </c>
      <c r="I44" s="21">
        <f t="shared" si="4"/>
        <v>186999.99999999994</v>
      </c>
      <c r="L44" s="2"/>
      <c r="M44" s="2"/>
    </row>
    <row r="45" spans="1:13">
      <c r="B45" s="12"/>
      <c r="C45" s="13"/>
      <c r="D45" s="15"/>
      <c r="F45" s="16"/>
      <c r="I45" s="14"/>
      <c r="K45" s="68" t="s">
        <v>36</v>
      </c>
      <c r="L45" s="68"/>
      <c r="M45" s="68"/>
    </row>
    <row r="46" spans="1:13">
      <c r="B46" s="13"/>
      <c r="C46" s="13"/>
      <c r="D46" s="15"/>
      <c r="F46" s="22" t="s">
        <v>34</v>
      </c>
      <c r="G46" s="25">
        <f>SUMPRODUCT(B38:C43,G38:H43)</f>
        <v>410231462.00711632</v>
      </c>
      <c r="K46" s="26" t="s">
        <v>48</v>
      </c>
      <c r="L46" s="27">
        <f>SUMPRODUCT(L38:M43,B38:C43)</f>
        <v>12717.910212429631</v>
      </c>
      <c r="M46" s="24" t="s">
        <v>35</v>
      </c>
    </row>
    <row r="47" spans="1:13">
      <c r="D47" s="2"/>
    </row>
    <row r="59" spans="1:6">
      <c r="A59" s="16"/>
    </row>
    <row r="60" spans="1:6">
      <c r="A60" s="16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C15:E15"/>
    <mergeCell ref="A17:A18"/>
    <mergeCell ref="B17:B18"/>
    <mergeCell ref="C17:C18"/>
    <mergeCell ref="D17:D18"/>
    <mergeCell ref="K45:M45"/>
    <mergeCell ref="G4:H4"/>
    <mergeCell ref="K27:M27"/>
    <mergeCell ref="C34:D34"/>
    <mergeCell ref="A36:A37"/>
    <mergeCell ref="B36:B37"/>
    <mergeCell ref="C36:C37"/>
    <mergeCell ref="D36:D37"/>
  </mergeCells>
  <pageMargins left="0.7" right="0.7" top="0.75" bottom="0.75" header="0.3" footer="0.3"/>
  <pageSetup paperSize="9" orientation="portrait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77"/>
  <sheetViews>
    <sheetView topLeftCell="A31" workbookViewId="0">
      <selection activeCell="A38" sqref="A38:A39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0">
      <c r="A1" s="71" t="s">
        <v>41</v>
      </c>
      <c r="B1" s="71"/>
      <c r="C1" s="71"/>
      <c r="D1" s="72"/>
      <c r="E1" s="24">
        <v>5120</v>
      </c>
      <c r="F1" s="24">
        <v>2670</v>
      </c>
      <c r="G1" s="17"/>
      <c r="H1" s="17"/>
    </row>
    <row r="2" spans="1:10">
      <c r="A2" s="25"/>
      <c r="B2" s="25"/>
      <c r="C2" s="25"/>
      <c r="D2" s="25"/>
      <c r="E2" s="25"/>
      <c r="F2" s="25"/>
      <c r="G2" s="25"/>
      <c r="H2" s="25"/>
    </row>
    <row r="3" spans="1:10" ht="15.75" thickBot="1">
      <c r="B3" s="10" t="s">
        <v>13</v>
      </c>
      <c r="D3" s="10" t="s">
        <v>14</v>
      </c>
      <c r="E3" s="25"/>
      <c r="F3" s="25"/>
      <c r="G3" s="25"/>
      <c r="H3" s="25"/>
    </row>
    <row r="4" spans="1:10" ht="15.75" thickBot="1">
      <c r="A4" s="7">
        <v>1</v>
      </c>
      <c r="B4">
        <f>SQRT(('Исходные данные'!B22-'Итерация 10'!E$1)^2+('Исходные данные'!C22-'Итерация 10'!F$1)^2)</f>
        <v>2770.4447296417952</v>
      </c>
      <c r="C4">
        <v>1</v>
      </c>
      <c r="D4">
        <f>SQRT(('Исходные данные'!B34-'Итерация 10'!E$1)^2+('Исходные данные'!C34-'Итерация 10'!F$1)^2)</f>
        <v>3327.1791355441023</v>
      </c>
      <c r="H4" s="58" t="s">
        <v>37</v>
      </c>
      <c r="I4" s="59"/>
      <c r="J4" s="28">
        <f>L46+L29</f>
        <v>35694.676130544351</v>
      </c>
    </row>
    <row r="5" spans="1:10">
      <c r="A5" s="7">
        <v>2</v>
      </c>
      <c r="B5">
        <f>SQRT(('Исходные данные'!B23-'Итерация 10'!E$1)^2+('Исходные данные'!C23-'Итерация 10'!F$1)^2)</f>
        <v>2413.2809616785194</v>
      </c>
      <c r="C5">
        <v>2</v>
      </c>
      <c r="D5">
        <f>SQRT(('Исходные данные'!B35-'Итерация 10'!E$1)^2+('Исходные данные'!C35-'Итерация 10'!F$1)^2)</f>
        <v>2410.8089928486661</v>
      </c>
    </row>
    <row r="6" spans="1:10">
      <c r="A6" s="7">
        <v>3</v>
      </c>
      <c r="B6">
        <f>SQRT(('Исходные данные'!B24-'Итерация 10'!E$1)^2+('Исходные данные'!C24-'Итерация 10'!F$1)^2)</f>
        <v>3720.6042519999355</v>
      </c>
      <c r="C6">
        <v>3</v>
      </c>
      <c r="D6">
        <f>SQRT(('Исходные данные'!B36-'Итерация 10'!E$1)^2+('Исходные данные'!C36-'Итерация 10'!F$1)^2)</f>
        <v>2305.9325662299839</v>
      </c>
    </row>
    <row r="7" spans="1:10">
      <c r="A7" s="7">
        <v>4</v>
      </c>
      <c r="B7">
        <f>SQRT(('Исходные данные'!B25-'Итерация 10'!E$1)^2+('Исходные данные'!C25-'Итерация 10'!F$1)^2)</f>
        <v>2168.985938174796</v>
      </c>
      <c r="C7">
        <v>4</v>
      </c>
      <c r="D7">
        <f>SQRT(('Исходные данные'!B37-'Итерация 10'!E$1)^2+('Исходные данные'!C37-'Итерация 10'!F$1)^2)</f>
        <v>2367.6359517459605</v>
      </c>
    </row>
    <row r="8" spans="1:10">
      <c r="A8" s="7">
        <v>5</v>
      </c>
      <c r="B8">
        <f>SQRT(('Исходные данные'!B26-'Итерация 10'!E$1)^2+('Исходные данные'!C26-'Итерация 10'!F$1)^2)</f>
        <v>531.50729063673248</v>
      </c>
      <c r="C8">
        <v>5</v>
      </c>
      <c r="D8">
        <f>SQRT(('Исходные данные'!B38-'Итерация 10'!E$1)^2+('Исходные данные'!C38-'Итерация 10'!F$1)^2)</f>
        <v>2600.9998077662367</v>
      </c>
    </row>
    <row r="9" spans="1:10">
      <c r="A9" s="7">
        <v>6</v>
      </c>
      <c r="B9">
        <f>SQRT(('Исходные данные'!B27-'Итерация 10'!E$1)^2+('Исходные данные'!C27-'Итерация 10'!F$1)^2)</f>
        <v>675.37026881555869</v>
      </c>
      <c r="C9">
        <v>6</v>
      </c>
      <c r="D9">
        <f>SQRT(('Исходные данные'!B39-'Итерация 10'!E$1)^2+('Исходные данные'!C39-'Итерация 10'!F$1)^2)</f>
        <v>3350</v>
      </c>
    </row>
    <row r="10" spans="1:10">
      <c r="A10" s="7">
        <v>7</v>
      </c>
      <c r="B10">
        <f>SQRT(('Исходные данные'!B28-'Итерация 10'!E$1)^2+('Исходные данные'!C28-'Итерация 10'!F$1)^2)</f>
        <v>2360.7625886564706</v>
      </c>
    </row>
    <row r="11" spans="1:10">
      <c r="A11" s="7">
        <v>8</v>
      </c>
      <c r="B11">
        <f>SQRT(('Исходные данные'!B29-'Итерация 10'!E$1)^2+('Исходные данные'!C29-'Итерация 10'!F$1)^2)</f>
        <v>2570.9336825363662</v>
      </c>
    </row>
    <row r="12" spans="1:10">
      <c r="A12" s="7">
        <v>9</v>
      </c>
      <c r="B12">
        <f>SQRT(('Исходные данные'!B30-'Итерация 10'!E$1)^2+('Исходные данные'!C30-'Итерация 10'!F$1)^2)</f>
        <v>2726.2428358456991</v>
      </c>
    </row>
    <row r="15" spans="1:10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0">
      <c r="D16" s="2"/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L17" s="2">
        <v>1</v>
      </c>
      <c r="M17" s="2">
        <v>2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1</v>
      </c>
      <c r="L18" s="30">
        <f t="shared" ref="L18:L26" si="0">IF(G19&gt;0,1,0)</f>
        <v>1</v>
      </c>
      <c r="M18" s="31">
        <f t="shared" ref="M18:M26" si="1">IF(H19&gt;0,1,0)</f>
        <v>0</v>
      </c>
    </row>
    <row r="19" spans="1:13">
      <c r="A19" s="46">
        <v>1</v>
      </c>
      <c r="B19" s="19">
        <v>2770.4447296417952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2</v>
      </c>
      <c r="L19" s="32">
        <f t="shared" si="0"/>
        <v>1</v>
      </c>
      <c r="M19" s="33">
        <f t="shared" si="1"/>
        <v>0</v>
      </c>
    </row>
    <row r="20" spans="1:13">
      <c r="A20" s="46">
        <v>2</v>
      </c>
      <c r="B20" s="19">
        <v>2413.2809616785194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2">SUM(G20:H20)</f>
        <v>10000</v>
      </c>
      <c r="K20">
        <v>3</v>
      </c>
      <c r="L20" s="32">
        <f t="shared" si="0"/>
        <v>1</v>
      </c>
      <c r="M20" s="33">
        <f t="shared" si="1"/>
        <v>1</v>
      </c>
    </row>
    <row r="21" spans="1:13">
      <c r="A21" s="46">
        <v>3</v>
      </c>
      <c r="B21" s="19">
        <v>3720.6042519999355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2"/>
        <v>50000</v>
      </c>
      <c r="K21">
        <v>4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v>2168.985938174796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2"/>
        <v>20000</v>
      </c>
      <c r="K22">
        <v>5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v>531.50729063673248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2"/>
        <v>10000</v>
      </c>
      <c r="K23">
        <v>6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v>675.37026881555869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2"/>
        <v>30000</v>
      </c>
      <c r="K24">
        <v>7</v>
      </c>
      <c r="L24" s="32">
        <f t="shared" si="0"/>
        <v>0</v>
      </c>
      <c r="M24" s="33">
        <f t="shared" si="1"/>
        <v>1</v>
      </c>
    </row>
    <row r="25" spans="1:13">
      <c r="A25" s="46">
        <v>7</v>
      </c>
      <c r="B25" s="19">
        <v>2360.7625886564706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2"/>
        <v>15000</v>
      </c>
      <c r="K25">
        <v>8</v>
      </c>
      <c r="L25" s="32">
        <f t="shared" si="0"/>
        <v>1</v>
      </c>
      <c r="M25" s="33">
        <f t="shared" si="1"/>
        <v>1</v>
      </c>
    </row>
    <row r="26" spans="1:13">
      <c r="A26" s="46">
        <v>8</v>
      </c>
      <c r="B26" s="19">
        <v>2570.9336825363662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2"/>
        <v>5000</v>
      </c>
      <c r="K26">
        <v>9</v>
      </c>
      <c r="L26" s="34">
        <f t="shared" si="0"/>
        <v>0</v>
      </c>
      <c r="M26" s="35">
        <f t="shared" si="1"/>
        <v>1</v>
      </c>
    </row>
    <row r="27" spans="1:13">
      <c r="A27" s="46">
        <v>9</v>
      </c>
      <c r="B27" s="19">
        <v>2726.2428358456991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2"/>
        <v>5000.0000004991916</v>
      </c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2"/>
        <v>185000.00000049919</v>
      </c>
      <c r="K28" s="68" t="s">
        <v>38</v>
      </c>
      <c r="L28" s="68"/>
      <c r="M28" s="68"/>
    </row>
    <row r="29" spans="1:13">
      <c r="A29" s="16"/>
      <c r="B29" s="12"/>
      <c r="C29" s="13"/>
      <c r="D29" s="15"/>
      <c r="F29" s="16"/>
      <c r="I29" s="14"/>
      <c r="K29" s="26" t="s">
        <v>48</v>
      </c>
      <c r="L29" s="27">
        <f>SUMPRODUCT(L18:M26,B19:C27)</f>
        <v>25296.204032235011</v>
      </c>
      <c r="M29" s="24" t="s">
        <v>35</v>
      </c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493343851.38655931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>
      <c r="A34" s="16"/>
      <c r="B34" s="14"/>
      <c r="C34" s="14"/>
      <c r="D34" s="15"/>
    </row>
    <row r="35" spans="1:13">
      <c r="A35" s="16"/>
      <c r="B35" s="14"/>
      <c r="C35" s="14"/>
      <c r="D35" s="15"/>
    </row>
    <row r="36" spans="1:13" ht="15.75" thickBot="1">
      <c r="A36" s="29"/>
      <c r="B36" s="29"/>
      <c r="C36" s="41" t="s">
        <v>36</v>
      </c>
      <c r="D36" s="41"/>
      <c r="E36" s="29"/>
      <c r="F36" s="29"/>
      <c r="G36" s="29"/>
      <c r="H36" s="29"/>
      <c r="I36" s="29"/>
    </row>
    <row r="37" spans="1:13">
      <c r="D37" s="2"/>
      <c r="L37" s="2">
        <v>1</v>
      </c>
      <c r="M37" s="2">
        <v>2</v>
      </c>
    </row>
    <row r="38" spans="1:13">
      <c r="A38" s="61" t="s">
        <v>49</v>
      </c>
      <c r="B38" s="63" t="s">
        <v>44</v>
      </c>
      <c r="C38" s="64" t="s">
        <v>45</v>
      </c>
      <c r="D38" s="64" t="s">
        <v>47</v>
      </c>
      <c r="F38" s="20"/>
      <c r="G38" s="20"/>
      <c r="H38" s="20"/>
      <c r="I38" s="2"/>
      <c r="K38">
        <v>1</v>
      </c>
      <c r="L38" s="30">
        <f t="shared" ref="L38:M43" si="3">IF(G40&gt;0,1,0)</f>
        <v>1</v>
      </c>
      <c r="M38" s="31">
        <f t="shared" si="3"/>
        <v>0</v>
      </c>
    </row>
    <row r="39" spans="1:13">
      <c r="A39" s="62"/>
      <c r="B39" s="63"/>
      <c r="C39" s="64"/>
      <c r="D39" s="64"/>
      <c r="F39" s="23"/>
      <c r="G39" s="21">
        <v>1</v>
      </c>
      <c r="H39" s="21">
        <v>2</v>
      </c>
      <c r="I39" s="24"/>
      <c r="K39">
        <v>2</v>
      </c>
      <c r="L39" s="32">
        <f t="shared" si="3"/>
        <v>1</v>
      </c>
      <c r="M39" s="33">
        <f t="shared" si="3"/>
        <v>0</v>
      </c>
    </row>
    <row r="40" spans="1:13">
      <c r="A40" s="46">
        <v>1</v>
      </c>
      <c r="B40" s="19">
        <v>3327.1791355441023</v>
      </c>
      <c r="C40" s="19">
        <v>5693.7427058131107</v>
      </c>
      <c r="D40" s="21">
        <v>38500</v>
      </c>
      <c r="F40" s="24">
        <v>1</v>
      </c>
      <c r="G40" s="24">
        <v>38500</v>
      </c>
      <c r="H40" s="24">
        <v>0</v>
      </c>
      <c r="I40" s="21">
        <f>SUM(G40:H40)</f>
        <v>38500</v>
      </c>
      <c r="K40">
        <v>3</v>
      </c>
      <c r="L40" s="32">
        <f t="shared" si="3"/>
        <v>1</v>
      </c>
      <c r="M40" s="33">
        <f t="shared" si="3"/>
        <v>0</v>
      </c>
    </row>
    <row r="41" spans="1:13">
      <c r="A41" s="46">
        <v>2</v>
      </c>
      <c r="B41" s="19">
        <v>2410.8089928486661</v>
      </c>
      <c r="C41" s="19">
        <v>1400.8301110413067</v>
      </c>
      <c r="D41" s="21">
        <v>49500</v>
      </c>
      <c r="F41" s="21">
        <v>2</v>
      </c>
      <c r="G41" s="24">
        <v>49499.999999943713</v>
      </c>
      <c r="H41" s="24">
        <v>0</v>
      </c>
      <c r="I41" s="21">
        <f t="shared" ref="I41:I46" si="4">SUM(G41:H41)</f>
        <v>49499.999999943713</v>
      </c>
      <c r="K41">
        <v>4</v>
      </c>
      <c r="L41" s="32">
        <f t="shared" si="3"/>
        <v>0</v>
      </c>
      <c r="M41" s="33">
        <f t="shared" si="3"/>
        <v>1</v>
      </c>
    </row>
    <row r="42" spans="1:13">
      <c r="A42" s="46">
        <v>3</v>
      </c>
      <c r="B42" s="19">
        <v>2305.9325662299839</v>
      </c>
      <c r="C42" s="19">
        <v>198.11612756158948</v>
      </c>
      <c r="D42" s="21">
        <v>5500</v>
      </c>
      <c r="F42" s="24">
        <v>3</v>
      </c>
      <c r="G42" s="24">
        <v>5500.0000000562723</v>
      </c>
      <c r="H42" s="24">
        <v>0</v>
      </c>
      <c r="I42" s="21">
        <f t="shared" si="4"/>
        <v>5500.0000000562723</v>
      </c>
      <c r="K42">
        <v>5</v>
      </c>
      <c r="L42" s="32">
        <f t="shared" si="3"/>
        <v>0</v>
      </c>
      <c r="M42" s="33">
        <f t="shared" si="3"/>
        <v>1</v>
      </c>
    </row>
    <row r="43" spans="1:13">
      <c r="A43" s="46">
        <v>4</v>
      </c>
      <c r="B43" s="19">
        <v>2367.6359517459605</v>
      </c>
      <c r="C43" s="19">
        <v>638.84661695903185</v>
      </c>
      <c r="D43" s="21">
        <v>44000</v>
      </c>
      <c r="F43" s="21">
        <v>4</v>
      </c>
      <c r="G43" s="24">
        <v>0</v>
      </c>
      <c r="H43" s="24">
        <v>43999.999999999971</v>
      </c>
      <c r="I43" s="21">
        <f t="shared" si="4"/>
        <v>43999.999999999971</v>
      </c>
      <c r="K43">
        <v>6</v>
      </c>
      <c r="L43" s="34">
        <f t="shared" si="3"/>
        <v>0</v>
      </c>
      <c r="M43" s="35">
        <f t="shared" si="3"/>
        <v>1</v>
      </c>
    </row>
    <row r="44" spans="1:13">
      <c r="A44" s="46">
        <v>5</v>
      </c>
      <c r="B44" s="19">
        <v>2600.9998077662367</v>
      </c>
      <c r="C44" s="19">
        <v>130.86252328302402</v>
      </c>
      <c r="D44" s="21">
        <v>27500</v>
      </c>
      <c r="F44" s="24">
        <v>5</v>
      </c>
      <c r="G44" s="24">
        <v>0</v>
      </c>
      <c r="H44" s="24">
        <v>27500</v>
      </c>
      <c r="I44" s="21">
        <f t="shared" si="4"/>
        <v>27500</v>
      </c>
      <c r="L44" s="2"/>
      <c r="M44" s="2"/>
    </row>
    <row r="45" spans="1:13">
      <c r="A45" s="46">
        <v>6</v>
      </c>
      <c r="B45" s="19">
        <v>3350</v>
      </c>
      <c r="C45" s="19">
        <v>1584.842263444536</v>
      </c>
      <c r="D45" s="21">
        <v>22000</v>
      </c>
      <c r="F45" s="21">
        <v>6</v>
      </c>
      <c r="G45" s="24">
        <v>0</v>
      </c>
      <c r="H45" s="24">
        <v>22000</v>
      </c>
      <c r="I45" s="21">
        <f t="shared" si="4"/>
        <v>22000</v>
      </c>
      <c r="K45" s="68" t="s">
        <v>36</v>
      </c>
      <c r="L45" s="68"/>
      <c r="M45" s="68"/>
    </row>
    <row r="46" spans="1:13">
      <c r="A46" s="47" t="s">
        <v>47</v>
      </c>
      <c r="B46" s="19">
        <f>$D46/2</f>
        <v>93500</v>
      </c>
      <c r="C46" s="19">
        <f>$D46/2</f>
        <v>93500</v>
      </c>
      <c r="D46" s="21">
        <f>SUM(D40:D45)</f>
        <v>187000</v>
      </c>
      <c r="F46" s="21"/>
      <c r="G46" s="19">
        <f>SUM(G40:G45)</f>
        <v>93499.999999999985</v>
      </c>
      <c r="H46" s="19">
        <f>SUM(H40:H45)</f>
        <v>93499.999999999971</v>
      </c>
      <c r="I46" s="21">
        <f t="shared" si="4"/>
        <v>186999.99999999994</v>
      </c>
      <c r="K46" s="26" t="s">
        <v>48</v>
      </c>
      <c r="L46" s="27">
        <f>SUMPRODUCT(L38:M43,B40:C45)</f>
        <v>10398.472098309343</v>
      </c>
      <c r="M46" s="24" t="s">
        <v>35</v>
      </c>
    </row>
    <row r="47" spans="1:13">
      <c r="A47" s="16"/>
      <c r="B47" s="12"/>
      <c r="C47" s="13"/>
      <c r="D47" s="15"/>
      <c r="F47" s="16"/>
      <c r="I47" s="14"/>
    </row>
    <row r="48" spans="1:13">
      <c r="A48" s="16"/>
      <c r="B48" s="13"/>
      <c r="C48" s="13"/>
      <c r="D48" s="15"/>
      <c r="F48" s="22" t="s">
        <v>34</v>
      </c>
      <c r="G48" s="25">
        <f>SUMPRODUCT(B40:C45,G40:H45)</f>
        <v>326688571.31097627</v>
      </c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3">
    <mergeCell ref="A1:D1"/>
    <mergeCell ref="C15:E15"/>
    <mergeCell ref="A17:A18"/>
    <mergeCell ref="B17:B18"/>
    <mergeCell ref="C17:C18"/>
    <mergeCell ref="D17:D18"/>
    <mergeCell ref="K45:M45"/>
    <mergeCell ref="H4:I4"/>
    <mergeCell ref="K28:M28"/>
    <mergeCell ref="A38:A39"/>
    <mergeCell ref="B38:B39"/>
    <mergeCell ref="C38:C39"/>
    <mergeCell ref="D38:D39"/>
  </mergeCells>
  <pageMargins left="0.7" right="0.7" top="0.75" bottom="0.75" header="0.3" footer="0.3"/>
  <pageSetup paperSize="9" orientation="portrait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77"/>
  <sheetViews>
    <sheetView topLeftCell="A25" workbookViewId="0">
      <selection activeCell="A36" sqref="A36:A37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0">
      <c r="A1" s="71" t="s">
        <v>41</v>
      </c>
      <c r="B1" s="71"/>
      <c r="C1" s="71"/>
      <c r="D1" s="72"/>
      <c r="E1" s="24">
        <v>4530</v>
      </c>
      <c r="F1" s="24">
        <v>3125</v>
      </c>
      <c r="G1" s="17"/>
      <c r="H1" s="17"/>
    </row>
    <row r="2" spans="1:10">
      <c r="A2" s="25"/>
      <c r="B2" s="25"/>
      <c r="C2" s="25"/>
      <c r="D2" s="25"/>
      <c r="E2" s="25"/>
      <c r="F2" s="25"/>
      <c r="G2" s="25"/>
      <c r="H2" s="25"/>
    </row>
    <row r="3" spans="1:10" ht="15.75" thickBot="1">
      <c r="B3" s="10" t="s">
        <v>13</v>
      </c>
      <c r="D3" s="10" t="s">
        <v>14</v>
      </c>
      <c r="E3" s="25"/>
      <c r="F3" s="25"/>
      <c r="G3" s="25"/>
      <c r="H3" s="25"/>
    </row>
    <row r="4" spans="1:10" ht="15.75" thickBot="1">
      <c r="A4" s="7">
        <v>1</v>
      </c>
      <c r="B4">
        <f>SQRT(('Исходные данные'!B22-'Итерация 11'!E$1)^2+('Исходные данные'!C22-'Итерация 11'!F$1)^2)</f>
        <v>2029.8100896389296</v>
      </c>
      <c r="C4">
        <v>1</v>
      </c>
      <c r="D4">
        <f>SQRT(('Исходные данные'!B34-'Итерация 11'!E$1)^2+('Исходные данные'!C34-'Итерация 11'!F$1)^2)</f>
        <v>3150.8833682000991</v>
      </c>
      <c r="H4" s="58" t="s">
        <v>37</v>
      </c>
      <c r="I4" s="59"/>
      <c r="J4" s="28">
        <f>L46+L29</f>
        <v>35174.149337680974</v>
      </c>
    </row>
    <row r="5" spans="1:10">
      <c r="A5" s="7">
        <v>2</v>
      </c>
      <c r="B5">
        <f>SQRT(('Исходные данные'!B23-'Итерация 11'!E$1)^2+('Исходные данные'!C23-'Итерация 11'!F$1)^2)</f>
        <v>1672.1542991004148</v>
      </c>
      <c r="C5">
        <v>2</v>
      </c>
      <c r="D5">
        <f>SQRT(('Исходные данные'!B35-'Итерация 11'!E$1)^2+('Исходные данные'!C35-'Итерация 11'!F$1)^2)</f>
        <v>3137.2161226157182</v>
      </c>
    </row>
    <row r="6" spans="1:10">
      <c r="A6" s="7">
        <v>3</v>
      </c>
      <c r="B6">
        <f>SQRT(('Исходные данные'!B24-'Итерация 11'!E$1)^2+('Исходные данные'!C24-'Итерация 11'!F$1)^2)</f>
        <v>3044.3884443349211</v>
      </c>
      <c r="C6">
        <v>3</v>
      </c>
      <c r="D6">
        <f>SQRT(('Исходные данные'!B36-'Итерация 11'!E$1)^2+('Исходные данные'!C36-'Итерация 11'!F$1)^2)</f>
        <v>2878.6541994480685</v>
      </c>
    </row>
    <row r="7" spans="1:10">
      <c r="A7" s="7">
        <v>4</v>
      </c>
      <c r="B7">
        <f>SQRT(('Исходные данные'!B25-'Итерация 11'!E$1)^2+('Исходные данные'!C25-'Итерация 11'!F$1)^2)</f>
        <v>1635.0305807537668</v>
      </c>
      <c r="C7">
        <v>4</v>
      </c>
      <c r="D7">
        <f>SQRT(('Исходные данные'!B37-'Итерация 11'!E$1)^2+('Исходные данные'!C37-'Итерация 11'!F$1)^2)</f>
        <v>3019.6895535799704</v>
      </c>
    </row>
    <row r="8" spans="1:10">
      <c r="A8" s="7">
        <v>5</v>
      </c>
      <c r="B8">
        <f>SQRT(('Исходные данные'!B26-'Итерация 11'!E$1)^2+('Исходные данные'!C26-'Итерация 11'!F$1)^2)</f>
        <v>634.448579476698</v>
      </c>
      <c r="C8">
        <v>5</v>
      </c>
      <c r="D8">
        <f>SQRT(('Исходные данные'!B38-'Итерация 11'!E$1)^2+('Исходные данные'!C38-'Итерация 11'!F$1)^2)</f>
        <v>3150.0039682514689</v>
      </c>
    </row>
    <row r="9" spans="1:10">
      <c r="A9" s="7">
        <v>6</v>
      </c>
      <c r="B9">
        <f>SQRT(('Исходные данные'!B27-'Итерация 11'!E$1)^2+('Исходные данные'!C27-'Итерация 11'!F$1)^2)</f>
        <v>1419.3836690620335</v>
      </c>
      <c r="C9">
        <v>6</v>
      </c>
      <c r="D9">
        <f>SQRT(('Исходные данные'!B39-'Итерация 11'!E$1)^2+('Исходные данные'!C39-'Итерация 11'!F$1)^2)</f>
        <v>3620.9011309341213</v>
      </c>
    </row>
    <row r="10" spans="1:10">
      <c r="A10" s="7">
        <v>7</v>
      </c>
      <c r="B10">
        <f>SQRT(('Исходные данные'!B28-'Итерация 11'!E$1)^2+('Исходные данные'!C28-'Итерация 11'!F$1)^2)</f>
        <v>2976.3274349439444</v>
      </c>
    </row>
    <row r="11" spans="1:10">
      <c r="A11" s="7">
        <v>8</v>
      </c>
      <c r="B11">
        <f>SQRT(('Исходные данные'!B29-'Итерация 11'!E$1)^2+('Исходные данные'!C29-'Итерация 11'!F$1)^2)</f>
        <v>3085.5510042778419</v>
      </c>
    </row>
    <row r="12" spans="1:10">
      <c r="A12" s="7">
        <v>9</v>
      </c>
      <c r="B12">
        <f>SQRT(('Исходные данные'!B30-'Итерация 11'!E$1)^2+('Исходные данные'!C30-'Итерация 11'!F$1)^2)</f>
        <v>3270.3096183694902</v>
      </c>
    </row>
    <row r="15" spans="1:10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0">
      <c r="D16" s="2"/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L17" s="2">
        <v>1</v>
      </c>
      <c r="M17" s="2">
        <v>2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1</v>
      </c>
      <c r="L18" s="30">
        <f t="shared" ref="L18:L26" si="0">IF(G19&gt;0,1,0)</f>
        <v>1</v>
      </c>
      <c r="M18" s="31">
        <f t="shared" ref="M18:M26" si="1">IF(H19&gt;0,1,0)</f>
        <v>0</v>
      </c>
    </row>
    <row r="19" spans="1:13">
      <c r="A19" s="46">
        <v>1</v>
      </c>
      <c r="B19" s="19">
        <f>B4</f>
        <v>2029.8100896389296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2</v>
      </c>
      <c r="L19" s="32">
        <f t="shared" si="0"/>
        <v>1</v>
      </c>
      <c r="M19" s="33">
        <f t="shared" si="1"/>
        <v>0</v>
      </c>
    </row>
    <row r="20" spans="1:13">
      <c r="A20" s="46">
        <v>2</v>
      </c>
      <c r="B20" s="19">
        <f t="shared" ref="B20:B27" si="2">B5</f>
        <v>1672.1542991004148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3">SUM(G20:H20)</f>
        <v>10000</v>
      </c>
      <c r="K20">
        <v>3</v>
      </c>
      <c r="L20" s="32">
        <f t="shared" si="0"/>
        <v>1</v>
      </c>
      <c r="M20" s="33">
        <f t="shared" si="1"/>
        <v>1</v>
      </c>
    </row>
    <row r="21" spans="1:13">
      <c r="A21" s="46">
        <v>3</v>
      </c>
      <c r="B21" s="19">
        <f t="shared" si="2"/>
        <v>3044.3884443349211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3"/>
        <v>50000</v>
      </c>
      <c r="K21">
        <v>4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f t="shared" si="2"/>
        <v>1635.0305807537668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3"/>
        <v>20000</v>
      </c>
      <c r="K22">
        <v>5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f t="shared" si="2"/>
        <v>634.448579476698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3"/>
        <v>10000</v>
      </c>
      <c r="K23">
        <v>6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f t="shared" si="2"/>
        <v>1419.3836690620335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3"/>
        <v>30000</v>
      </c>
      <c r="K24">
        <v>7</v>
      </c>
      <c r="L24" s="32">
        <f t="shared" si="0"/>
        <v>0</v>
      </c>
      <c r="M24" s="33">
        <f t="shared" si="1"/>
        <v>1</v>
      </c>
    </row>
    <row r="25" spans="1:13">
      <c r="A25" s="46">
        <v>7</v>
      </c>
      <c r="B25" s="19">
        <f t="shared" si="2"/>
        <v>2976.3274349439444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3"/>
        <v>15000</v>
      </c>
      <c r="K25">
        <v>8</v>
      </c>
      <c r="L25" s="32">
        <f t="shared" si="0"/>
        <v>1</v>
      </c>
      <c r="M25" s="33">
        <f t="shared" si="1"/>
        <v>1</v>
      </c>
    </row>
    <row r="26" spans="1:13">
      <c r="A26" s="46">
        <v>8</v>
      </c>
      <c r="B26" s="19">
        <f t="shared" si="2"/>
        <v>3085.5510042778419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3"/>
        <v>5000</v>
      </c>
      <c r="K26">
        <v>9</v>
      </c>
      <c r="L26" s="34">
        <f t="shared" si="0"/>
        <v>0</v>
      </c>
      <c r="M26" s="35">
        <f t="shared" si="1"/>
        <v>1</v>
      </c>
    </row>
    <row r="27" spans="1:13">
      <c r="A27" s="46">
        <v>9</v>
      </c>
      <c r="B27" s="19">
        <f t="shared" si="2"/>
        <v>3270.3096183694902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3"/>
        <v>5000.0000004991916</v>
      </c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3"/>
        <v>185000.00000049919</v>
      </c>
      <c r="K28" s="68" t="s">
        <v>38</v>
      </c>
      <c r="L28" s="68"/>
      <c r="M28" s="68"/>
    </row>
    <row r="29" spans="1:13">
      <c r="A29" s="16"/>
      <c r="B29" s="12"/>
      <c r="C29" s="13"/>
      <c r="D29" s="15"/>
      <c r="F29" s="16"/>
      <c r="I29" s="14"/>
      <c r="K29" s="26" t="s">
        <v>48</v>
      </c>
      <c r="L29" s="27">
        <f>SUMPRODUCT(L18:M26,B19:C27)</f>
        <v>23652.844243730498</v>
      </c>
      <c r="M29" s="24" t="s">
        <v>35</v>
      </c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427623593.95472735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 ht="15.75" thickBot="1">
      <c r="A34" s="29"/>
      <c r="B34" s="29"/>
      <c r="C34" s="60" t="s">
        <v>36</v>
      </c>
      <c r="D34" s="60"/>
      <c r="E34" s="29"/>
      <c r="F34" s="29"/>
      <c r="G34" s="29"/>
      <c r="H34" s="29"/>
      <c r="I34" s="29"/>
    </row>
    <row r="35" spans="1:13">
      <c r="D35" s="2"/>
    </row>
    <row r="36" spans="1:13">
      <c r="A36" s="61" t="s">
        <v>49</v>
      </c>
      <c r="B36" s="63" t="s">
        <v>44</v>
      </c>
      <c r="C36" s="64" t="s">
        <v>45</v>
      </c>
      <c r="D36" s="64" t="s">
        <v>47</v>
      </c>
      <c r="F36" s="20"/>
      <c r="G36" s="20"/>
      <c r="H36" s="20"/>
      <c r="I36" s="2"/>
    </row>
    <row r="37" spans="1:13">
      <c r="A37" s="62"/>
      <c r="B37" s="63"/>
      <c r="C37" s="64"/>
      <c r="D37" s="64"/>
      <c r="F37" s="23"/>
      <c r="G37" s="21">
        <v>1</v>
      </c>
      <c r="H37" s="21">
        <v>2</v>
      </c>
      <c r="I37" s="24"/>
      <c r="L37" s="2">
        <v>1</v>
      </c>
      <c r="M37" s="2">
        <v>2</v>
      </c>
    </row>
    <row r="38" spans="1:13">
      <c r="A38" s="46">
        <v>1</v>
      </c>
      <c r="B38" s="19">
        <f t="shared" ref="B38:B43" si="4">D4</f>
        <v>3150.8833682000991</v>
      </c>
      <c r="C38" s="19">
        <v>5693.7427058131107</v>
      </c>
      <c r="D38" s="21">
        <v>38500</v>
      </c>
      <c r="F38" s="24">
        <v>1</v>
      </c>
      <c r="G38" s="24">
        <v>38500</v>
      </c>
      <c r="H38" s="24">
        <v>0</v>
      </c>
      <c r="I38" s="21">
        <f>SUM(G38:H38)</f>
        <v>38500</v>
      </c>
      <c r="K38">
        <v>1</v>
      </c>
      <c r="L38" s="30">
        <f t="shared" ref="L38:M43" si="5">IF(G38&gt;0,1,0)</f>
        <v>1</v>
      </c>
      <c r="M38" s="31">
        <f t="shared" si="5"/>
        <v>0</v>
      </c>
    </row>
    <row r="39" spans="1:13">
      <c r="A39" s="46">
        <v>2</v>
      </c>
      <c r="B39" s="19">
        <f t="shared" si="4"/>
        <v>3137.2161226157182</v>
      </c>
      <c r="C39" s="19">
        <v>1400.8301110413067</v>
      </c>
      <c r="D39" s="21">
        <v>49500</v>
      </c>
      <c r="F39" s="21">
        <v>2</v>
      </c>
      <c r="G39" s="24">
        <v>49499.999999943713</v>
      </c>
      <c r="H39" s="24">
        <v>0</v>
      </c>
      <c r="I39" s="21">
        <f t="shared" ref="I39:I44" si="6">SUM(G39:H39)</f>
        <v>49499.999999943713</v>
      </c>
      <c r="K39">
        <v>2</v>
      </c>
      <c r="L39" s="32">
        <f t="shared" si="5"/>
        <v>1</v>
      </c>
      <c r="M39" s="33">
        <f t="shared" si="5"/>
        <v>0</v>
      </c>
    </row>
    <row r="40" spans="1:13">
      <c r="A40" s="46">
        <v>3</v>
      </c>
      <c r="B40" s="19">
        <f t="shared" si="4"/>
        <v>2878.6541994480685</v>
      </c>
      <c r="C40" s="19">
        <v>198.11612756158948</v>
      </c>
      <c r="D40" s="21">
        <v>5500</v>
      </c>
      <c r="F40" s="24">
        <v>3</v>
      </c>
      <c r="G40" s="24">
        <v>5500.0000000562723</v>
      </c>
      <c r="H40" s="24">
        <v>0</v>
      </c>
      <c r="I40" s="21">
        <f t="shared" si="6"/>
        <v>5500.0000000562723</v>
      </c>
      <c r="K40">
        <v>3</v>
      </c>
      <c r="L40" s="32">
        <f t="shared" si="5"/>
        <v>1</v>
      </c>
      <c r="M40" s="33">
        <f t="shared" si="5"/>
        <v>0</v>
      </c>
    </row>
    <row r="41" spans="1:13">
      <c r="A41" s="46">
        <v>4</v>
      </c>
      <c r="B41" s="19">
        <f t="shared" si="4"/>
        <v>3019.6895535799704</v>
      </c>
      <c r="C41" s="19">
        <v>638.84661695903185</v>
      </c>
      <c r="D41" s="21">
        <v>44000</v>
      </c>
      <c r="F41" s="21">
        <v>4</v>
      </c>
      <c r="G41" s="24">
        <v>0</v>
      </c>
      <c r="H41" s="24">
        <v>43999.999999999971</v>
      </c>
      <c r="I41" s="21">
        <f t="shared" si="6"/>
        <v>43999.999999999971</v>
      </c>
      <c r="K41">
        <v>4</v>
      </c>
      <c r="L41" s="32">
        <f t="shared" si="5"/>
        <v>0</v>
      </c>
      <c r="M41" s="33">
        <f t="shared" si="5"/>
        <v>1</v>
      </c>
    </row>
    <row r="42" spans="1:13">
      <c r="A42" s="46">
        <v>5</v>
      </c>
      <c r="B42" s="19">
        <f t="shared" si="4"/>
        <v>3150.0039682514689</v>
      </c>
      <c r="C42" s="19">
        <v>130.86252328302402</v>
      </c>
      <c r="D42" s="21">
        <v>27500</v>
      </c>
      <c r="F42" s="24">
        <v>5</v>
      </c>
      <c r="G42" s="24">
        <v>0</v>
      </c>
      <c r="H42" s="24">
        <v>27500</v>
      </c>
      <c r="I42" s="21">
        <f t="shared" si="6"/>
        <v>27500</v>
      </c>
      <c r="K42">
        <v>5</v>
      </c>
      <c r="L42" s="32">
        <f t="shared" si="5"/>
        <v>0</v>
      </c>
      <c r="M42" s="33">
        <f t="shared" si="5"/>
        <v>1</v>
      </c>
    </row>
    <row r="43" spans="1:13">
      <c r="A43" s="46">
        <v>6</v>
      </c>
      <c r="B43" s="19">
        <f t="shared" si="4"/>
        <v>3620.9011309341213</v>
      </c>
      <c r="C43" s="19">
        <v>1584.842263444536</v>
      </c>
      <c r="D43" s="21">
        <v>22000</v>
      </c>
      <c r="F43" s="21">
        <v>6</v>
      </c>
      <c r="G43" s="24">
        <v>0</v>
      </c>
      <c r="H43" s="24">
        <v>22000</v>
      </c>
      <c r="I43" s="21">
        <f t="shared" si="6"/>
        <v>22000</v>
      </c>
      <c r="K43">
        <v>6</v>
      </c>
      <c r="L43" s="34">
        <f t="shared" si="5"/>
        <v>0</v>
      </c>
      <c r="M43" s="35">
        <f t="shared" si="5"/>
        <v>1</v>
      </c>
    </row>
    <row r="44" spans="1:13">
      <c r="A44" s="47" t="s">
        <v>47</v>
      </c>
      <c r="B44" s="19">
        <f>$D44/2</f>
        <v>93500</v>
      </c>
      <c r="C44" s="19">
        <f>$D44/2</f>
        <v>93500</v>
      </c>
      <c r="D44" s="21">
        <f>SUM(D38:D43)</f>
        <v>187000</v>
      </c>
      <c r="F44" s="21"/>
      <c r="G44" s="19">
        <f>SUM(G38:G43)</f>
        <v>93499.999999999985</v>
      </c>
      <c r="H44" s="19">
        <f>SUM(H38:H43)</f>
        <v>93499.999999999971</v>
      </c>
      <c r="I44" s="21">
        <f t="shared" si="6"/>
        <v>186999.99999999994</v>
      </c>
      <c r="L44" s="2"/>
      <c r="M44" s="2"/>
    </row>
    <row r="45" spans="1:13">
      <c r="A45" s="16"/>
      <c r="B45" s="12"/>
      <c r="C45" s="13"/>
      <c r="D45" s="15"/>
      <c r="F45" s="16"/>
      <c r="I45" s="14"/>
      <c r="K45" s="68" t="s">
        <v>36</v>
      </c>
      <c r="L45" s="68"/>
      <c r="M45" s="68"/>
    </row>
    <row r="46" spans="1:13">
      <c r="A46" s="16"/>
      <c r="B46" s="13"/>
      <c r="C46" s="13"/>
      <c r="D46" s="15"/>
      <c r="F46" s="22" t="s">
        <v>34</v>
      </c>
      <c r="G46" s="25">
        <f>SUMPRODUCT(B38:C43,G38:H43)</f>
        <v>359008306.17439198</v>
      </c>
      <c r="K46" s="26" t="s">
        <v>48</v>
      </c>
      <c r="L46" s="27">
        <f>SUMPRODUCT(L38:M43,B38:C43)</f>
        <v>11521.305093950477</v>
      </c>
      <c r="M46" s="24" t="s">
        <v>35</v>
      </c>
    </row>
    <row r="47" spans="1:13">
      <c r="D47" s="2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C15:E15"/>
    <mergeCell ref="A17:A18"/>
    <mergeCell ref="B17:B18"/>
    <mergeCell ref="C17:C18"/>
    <mergeCell ref="D17:D18"/>
    <mergeCell ref="K45:M45"/>
    <mergeCell ref="H4:I4"/>
    <mergeCell ref="K28:M28"/>
    <mergeCell ref="C34:D34"/>
    <mergeCell ref="A36:A37"/>
    <mergeCell ref="B36:B37"/>
    <mergeCell ref="C36:C37"/>
    <mergeCell ref="D36:D37"/>
  </mergeCells>
  <pageMargins left="0.7" right="0.7" top="0.75" bottom="0.75" header="0.3" footer="0.3"/>
  <pageSetup paperSize="9" orientation="portrait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77"/>
  <sheetViews>
    <sheetView topLeftCell="A28" workbookViewId="0">
      <selection activeCell="A37" sqref="A37:A38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0">
      <c r="A1" s="71" t="s">
        <v>41</v>
      </c>
      <c r="B1" s="71"/>
      <c r="C1" s="71"/>
      <c r="D1" s="72"/>
      <c r="E1" s="24">
        <v>4585</v>
      </c>
      <c r="F1" s="24">
        <v>3500</v>
      </c>
      <c r="G1" s="17"/>
      <c r="H1" s="17"/>
    </row>
    <row r="2" spans="1:10">
      <c r="A2" s="25"/>
      <c r="B2" s="25"/>
      <c r="C2" s="25"/>
      <c r="D2" s="25"/>
      <c r="E2" s="25"/>
      <c r="F2" s="25"/>
      <c r="G2" s="25"/>
      <c r="H2" s="25"/>
    </row>
    <row r="3" spans="1:10" ht="15.75" thickBot="1">
      <c r="B3" s="10" t="s">
        <v>13</v>
      </c>
      <c r="D3" s="10" t="s">
        <v>14</v>
      </c>
      <c r="E3" s="25"/>
      <c r="F3" s="25"/>
      <c r="G3" s="25"/>
      <c r="H3" s="25"/>
    </row>
    <row r="4" spans="1:10" ht="15.75" thickBot="1">
      <c r="A4" s="7">
        <v>1</v>
      </c>
      <c r="B4">
        <f>SQRT(('Исходные данные'!B22-'Итерация 12'!E$1)^2+('Исходные данные'!C22-'Итерация 12'!F$1)^2)</f>
        <v>1920.3512699503704</v>
      </c>
      <c r="C4">
        <v>1</v>
      </c>
      <c r="D4">
        <f>SQRT(('Исходные данные'!B34-'Итерация 12'!E$1)^2+('Исходные данные'!C34-'Итерация 12'!F$1)^2)</f>
        <v>3462.986572310092</v>
      </c>
      <c r="H4" s="58" t="s">
        <v>37</v>
      </c>
      <c r="I4" s="59"/>
      <c r="J4" s="38">
        <f>L47+L30</f>
        <v>35035.222450268622</v>
      </c>
    </row>
    <row r="5" spans="1:10">
      <c r="A5" s="7">
        <v>2</v>
      </c>
      <c r="B5">
        <f>SQRT(('Исходные данные'!B23-'Итерация 12'!E$1)^2+('Исходные данные'!C23-'Итерация 12'!F$1)^2)</f>
        <v>1568.6459128815527</v>
      </c>
      <c r="C5">
        <v>2</v>
      </c>
      <c r="D5">
        <f>SQRT(('Исходные данные'!B35-'Итерация 12'!E$1)^2+('Исходные данные'!C35-'Итерация 12'!F$1)^2)</f>
        <v>3274.5877603142658</v>
      </c>
    </row>
    <row r="6" spans="1:10">
      <c r="A6" s="7">
        <v>3</v>
      </c>
      <c r="B6">
        <f>SQRT(('Исходные данные'!B24-'Итерация 12'!E$1)^2+('Исходные данные'!C24-'Итерация 12'!F$1)^2)</f>
        <v>2734.6555541786247</v>
      </c>
      <c r="C6">
        <v>3</v>
      </c>
      <c r="D6">
        <f>SQRT(('Исходные данные'!B36-'Итерация 12'!E$1)^2+('Исходные данные'!C36-'Итерация 12'!F$1)^2)</f>
        <v>2867.5425018646192</v>
      </c>
    </row>
    <row r="7" spans="1:10">
      <c r="A7" s="7">
        <v>4</v>
      </c>
      <c r="B7">
        <f>SQRT(('Исходные данные'!B25-'Итерация 12'!E$1)^2+('Исходные данные'!C25-'Итерация 12'!F$1)^2)</f>
        <v>1260.8033153509709</v>
      </c>
      <c r="C7">
        <v>4</v>
      </c>
      <c r="D7">
        <f>SQRT(('Исходные данные'!B37-'Итерация 12'!E$1)^2+('Исходные данные'!C37-'Итерация 12'!F$1)^2)</f>
        <v>3069.4339869102901</v>
      </c>
    </row>
    <row r="8" spans="1:10">
      <c r="A8" s="7">
        <v>5</v>
      </c>
      <c r="B8">
        <f>SQRT(('Исходные данные'!B26-'Итерация 12'!E$1)^2+('Исходные данные'!C26-'Итерация 12'!F$1)^2)</f>
        <v>648.55608855364233</v>
      </c>
      <c r="C8">
        <v>5</v>
      </c>
      <c r="D8">
        <f>SQRT(('Исходные данные'!B38-'Итерация 12'!E$1)^2+('Исходные данные'!C38-'Итерация 12'!F$1)^2)</f>
        <v>3117.0378566838099</v>
      </c>
    </row>
    <row r="9" spans="1:10">
      <c r="A9" s="7">
        <v>6</v>
      </c>
      <c r="B9">
        <f>SQRT(('Исходные данные'!B27-'Итерация 12'!E$1)^2+('Исходные данные'!C27-'Итерация 12'!F$1)^2)</f>
        <v>1627.8820596099706</v>
      </c>
      <c r="C9">
        <v>6</v>
      </c>
      <c r="D9">
        <f>SQRT(('Исходные данные'!B39-'Итерация 12'!E$1)^2+('Исходные данные'!C39-'Итерация 12'!F$1)^2)</f>
        <v>3424.708016751209</v>
      </c>
    </row>
    <row r="10" spans="1:10">
      <c r="A10" s="7">
        <v>7</v>
      </c>
      <c r="B10">
        <f>SQRT(('Исходные данные'!B28-'Итерация 12'!E$1)^2+('Исходные данные'!C28-'Итерация 12'!F$1)^2)</f>
        <v>2995.651014387357</v>
      </c>
    </row>
    <row r="11" spans="1:10">
      <c r="A11" s="7">
        <v>8</v>
      </c>
      <c r="B11">
        <f>SQRT(('Исходные данные'!B29-'Итерация 12'!E$1)^2+('Исходные данные'!C29-'Итерация 12'!F$1)^2)</f>
        <v>3030.9610687041163</v>
      </c>
    </row>
    <row r="12" spans="1:10">
      <c r="A12" s="7">
        <v>9</v>
      </c>
      <c r="B12">
        <f>SQRT(('Исходные данные'!B30-'Итерация 12'!E$1)^2+('Исходные данные'!C30-'Итерация 12'!F$1)^2)</f>
        <v>3231.8918608146528</v>
      </c>
    </row>
    <row r="15" spans="1:10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0">
      <c r="D16" s="2"/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L18" s="2">
        <v>1</v>
      </c>
      <c r="M18" s="2">
        <v>2</v>
      </c>
    </row>
    <row r="19" spans="1:13">
      <c r="A19" s="46">
        <v>1</v>
      </c>
      <c r="B19" s="19">
        <f>B4</f>
        <v>1920.3512699503704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1</v>
      </c>
      <c r="L19" s="30">
        <f t="shared" ref="L19:L27" si="0">IF(G19&gt;0,1,0)</f>
        <v>1</v>
      </c>
      <c r="M19" s="31">
        <f t="shared" ref="M19:M27" si="1">IF(H19&gt;0,1,0)</f>
        <v>0</v>
      </c>
    </row>
    <row r="20" spans="1:13">
      <c r="A20" s="46">
        <v>2</v>
      </c>
      <c r="B20" s="19">
        <f t="shared" ref="B20:B27" si="2">B5</f>
        <v>1568.6459128815527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3">SUM(G20:H20)</f>
        <v>10000</v>
      </c>
      <c r="K20">
        <v>2</v>
      </c>
      <c r="L20" s="32">
        <f t="shared" si="0"/>
        <v>1</v>
      </c>
      <c r="M20" s="33">
        <f t="shared" si="1"/>
        <v>0</v>
      </c>
    </row>
    <row r="21" spans="1:13">
      <c r="A21" s="46">
        <v>3</v>
      </c>
      <c r="B21" s="19">
        <f t="shared" si="2"/>
        <v>2734.6555541786247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3"/>
        <v>50000</v>
      </c>
      <c r="K21">
        <v>3</v>
      </c>
      <c r="L21" s="32">
        <f t="shared" si="0"/>
        <v>1</v>
      </c>
      <c r="M21" s="33">
        <f t="shared" si="1"/>
        <v>1</v>
      </c>
    </row>
    <row r="22" spans="1:13">
      <c r="A22" s="46">
        <v>4</v>
      </c>
      <c r="B22" s="19">
        <f t="shared" si="2"/>
        <v>1260.8033153509709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3"/>
        <v>20000</v>
      </c>
      <c r="K22">
        <v>4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f t="shared" si="2"/>
        <v>648.55608855364233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3"/>
        <v>10000</v>
      </c>
      <c r="K23">
        <v>5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f t="shared" si="2"/>
        <v>1627.8820596099706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3"/>
        <v>30000</v>
      </c>
      <c r="K24">
        <v>6</v>
      </c>
      <c r="L24" s="32">
        <f t="shared" si="0"/>
        <v>0</v>
      </c>
      <c r="M24" s="33">
        <f t="shared" si="1"/>
        <v>1</v>
      </c>
    </row>
    <row r="25" spans="1:13">
      <c r="A25" s="46">
        <v>7</v>
      </c>
      <c r="B25" s="19">
        <f t="shared" si="2"/>
        <v>2995.651014387357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3"/>
        <v>15000</v>
      </c>
      <c r="K25">
        <v>7</v>
      </c>
      <c r="L25" s="32">
        <f t="shared" si="0"/>
        <v>0</v>
      </c>
      <c r="M25" s="33">
        <f t="shared" si="1"/>
        <v>1</v>
      </c>
    </row>
    <row r="26" spans="1:13">
      <c r="A26" s="46">
        <v>8</v>
      </c>
      <c r="B26" s="19">
        <f t="shared" si="2"/>
        <v>3030.9610687041163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3"/>
        <v>5000</v>
      </c>
      <c r="K26">
        <v>8</v>
      </c>
      <c r="L26" s="32">
        <f t="shared" si="0"/>
        <v>1</v>
      </c>
      <c r="M26" s="33">
        <f t="shared" si="1"/>
        <v>1</v>
      </c>
    </row>
    <row r="27" spans="1:13">
      <c r="A27" s="46">
        <v>9</v>
      </c>
      <c r="B27" s="19">
        <f t="shared" si="2"/>
        <v>3231.8918608146528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3"/>
        <v>5000.0000004991916</v>
      </c>
      <c r="K27">
        <v>9</v>
      </c>
      <c r="L27" s="34">
        <f t="shared" si="0"/>
        <v>0</v>
      </c>
      <c r="M27" s="35">
        <f t="shared" si="1"/>
        <v>1</v>
      </c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3"/>
        <v>185000.00000049919</v>
      </c>
    </row>
    <row r="29" spans="1:13">
      <c r="A29" s="16"/>
      <c r="B29" s="12"/>
      <c r="C29" s="13"/>
      <c r="D29" s="15"/>
      <c r="F29" s="16"/>
      <c r="I29" s="14"/>
      <c r="K29" s="68" t="s">
        <v>38</v>
      </c>
      <c r="L29" s="68"/>
      <c r="M29" s="68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409058414.94617844</v>
      </c>
      <c r="K30" s="26" t="s">
        <v>48</v>
      </c>
      <c r="L30" s="27">
        <f>SUMPRODUCT(L19:M27,B19:C27)</f>
        <v>23075.554212093055</v>
      </c>
      <c r="M30" s="24" t="s">
        <v>35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>
      <c r="A34" s="16"/>
      <c r="B34" s="14"/>
      <c r="C34" s="14"/>
      <c r="D34" s="15"/>
    </row>
    <row r="35" spans="1:13" ht="15.75" thickBot="1">
      <c r="A35" s="29"/>
      <c r="B35" s="29"/>
      <c r="C35" s="41" t="s">
        <v>36</v>
      </c>
      <c r="D35" s="41"/>
      <c r="E35" s="29"/>
      <c r="F35" s="29"/>
      <c r="G35" s="29"/>
      <c r="H35" s="29"/>
      <c r="I35" s="29"/>
    </row>
    <row r="36" spans="1:13">
      <c r="D36" s="2"/>
    </row>
    <row r="37" spans="1:13">
      <c r="A37" s="61" t="s">
        <v>49</v>
      </c>
      <c r="B37" s="63" t="s">
        <v>44</v>
      </c>
      <c r="C37" s="64" t="s">
        <v>45</v>
      </c>
      <c r="D37" s="64" t="s">
        <v>47</v>
      </c>
      <c r="F37" s="20"/>
      <c r="G37" s="20"/>
      <c r="H37" s="20"/>
      <c r="I37" s="2"/>
    </row>
    <row r="38" spans="1:13">
      <c r="A38" s="62"/>
      <c r="B38" s="63"/>
      <c r="C38" s="64"/>
      <c r="D38" s="64"/>
      <c r="F38" s="23"/>
      <c r="G38" s="21">
        <v>1</v>
      </c>
      <c r="H38" s="21">
        <v>2</v>
      </c>
      <c r="I38" s="24"/>
      <c r="L38" s="2">
        <v>1</v>
      </c>
      <c r="M38" s="2">
        <v>2</v>
      </c>
    </row>
    <row r="39" spans="1:13">
      <c r="A39" s="46">
        <v>1</v>
      </c>
      <c r="B39" s="19">
        <f t="shared" ref="B39:B44" si="4">D4</f>
        <v>3462.986572310092</v>
      </c>
      <c r="C39" s="19">
        <v>5693.7427058131107</v>
      </c>
      <c r="D39" s="21">
        <v>38500</v>
      </c>
      <c r="F39" s="24">
        <v>1</v>
      </c>
      <c r="G39" s="24">
        <v>38500</v>
      </c>
      <c r="H39" s="24">
        <v>0</v>
      </c>
      <c r="I39" s="21">
        <f>SUM(G39:H39)</f>
        <v>38500</v>
      </c>
      <c r="K39">
        <v>1</v>
      </c>
      <c r="L39" s="30">
        <f t="shared" ref="L39:M44" si="5">IF(G39&gt;0,1,0)</f>
        <v>1</v>
      </c>
      <c r="M39" s="31">
        <f t="shared" si="5"/>
        <v>0</v>
      </c>
    </row>
    <row r="40" spans="1:13">
      <c r="A40" s="46">
        <v>2</v>
      </c>
      <c r="B40" s="19">
        <f t="shared" si="4"/>
        <v>3274.5877603142658</v>
      </c>
      <c r="C40" s="19">
        <v>1400.8301110413067</v>
      </c>
      <c r="D40" s="21">
        <v>49500</v>
      </c>
      <c r="F40" s="21">
        <v>2</v>
      </c>
      <c r="G40" s="24">
        <v>49499.999999943713</v>
      </c>
      <c r="H40" s="24">
        <v>0</v>
      </c>
      <c r="I40" s="21">
        <f t="shared" ref="I40:I45" si="6">SUM(G40:H40)</f>
        <v>49499.999999943713</v>
      </c>
      <c r="K40">
        <v>2</v>
      </c>
      <c r="L40" s="32">
        <f t="shared" si="5"/>
        <v>1</v>
      </c>
      <c r="M40" s="33">
        <f t="shared" si="5"/>
        <v>0</v>
      </c>
    </row>
    <row r="41" spans="1:13">
      <c r="A41" s="46">
        <v>3</v>
      </c>
      <c r="B41" s="19">
        <f t="shared" si="4"/>
        <v>2867.5425018646192</v>
      </c>
      <c r="C41" s="19">
        <v>198.11612756158948</v>
      </c>
      <c r="D41" s="21">
        <v>5500</v>
      </c>
      <c r="F41" s="24">
        <v>3</v>
      </c>
      <c r="G41" s="24">
        <v>5500.0000000562723</v>
      </c>
      <c r="H41" s="24">
        <v>0</v>
      </c>
      <c r="I41" s="21">
        <f t="shared" si="6"/>
        <v>5500.0000000562723</v>
      </c>
      <c r="K41">
        <v>3</v>
      </c>
      <c r="L41" s="32">
        <f t="shared" si="5"/>
        <v>1</v>
      </c>
      <c r="M41" s="33">
        <f t="shared" si="5"/>
        <v>0</v>
      </c>
    </row>
    <row r="42" spans="1:13">
      <c r="A42" s="46">
        <v>4</v>
      </c>
      <c r="B42" s="19">
        <f t="shared" si="4"/>
        <v>3069.4339869102901</v>
      </c>
      <c r="C42" s="19">
        <v>638.84661695903185</v>
      </c>
      <c r="D42" s="21">
        <v>44000</v>
      </c>
      <c r="F42" s="21">
        <v>4</v>
      </c>
      <c r="G42" s="24">
        <v>0</v>
      </c>
      <c r="H42" s="24">
        <v>43999.999999999971</v>
      </c>
      <c r="I42" s="21">
        <f t="shared" si="6"/>
        <v>43999.999999999971</v>
      </c>
      <c r="K42">
        <v>4</v>
      </c>
      <c r="L42" s="32">
        <f t="shared" si="5"/>
        <v>0</v>
      </c>
      <c r="M42" s="33">
        <f t="shared" si="5"/>
        <v>1</v>
      </c>
    </row>
    <row r="43" spans="1:13">
      <c r="A43" s="46">
        <v>5</v>
      </c>
      <c r="B43" s="19">
        <f t="shared" si="4"/>
        <v>3117.0378566838099</v>
      </c>
      <c r="C43" s="19">
        <v>130.86252328302402</v>
      </c>
      <c r="D43" s="21">
        <v>27500</v>
      </c>
      <c r="F43" s="24">
        <v>5</v>
      </c>
      <c r="G43" s="24">
        <v>0</v>
      </c>
      <c r="H43" s="24">
        <v>27500</v>
      </c>
      <c r="I43" s="21">
        <f t="shared" si="6"/>
        <v>27500</v>
      </c>
      <c r="K43">
        <v>5</v>
      </c>
      <c r="L43" s="32">
        <f t="shared" si="5"/>
        <v>0</v>
      </c>
      <c r="M43" s="33">
        <f t="shared" si="5"/>
        <v>1</v>
      </c>
    </row>
    <row r="44" spans="1:13">
      <c r="A44" s="46">
        <v>6</v>
      </c>
      <c r="B44" s="19">
        <f t="shared" si="4"/>
        <v>3424.708016751209</v>
      </c>
      <c r="C44" s="19">
        <v>1584.842263444536</v>
      </c>
      <c r="D44" s="21">
        <v>22000</v>
      </c>
      <c r="F44" s="21">
        <v>6</v>
      </c>
      <c r="G44" s="24">
        <v>0</v>
      </c>
      <c r="H44" s="24">
        <v>22000</v>
      </c>
      <c r="I44" s="21">
        <f t="shared" si="6"/>
        <v>22000</v>
      </c>
      <c r="K44">
        <v>6</v>
      </c>
      <c r="L44" s="34">
        <f t="shared" si="5"/>
        <v>0</v>
      </c>
      <c r="M44" s="35">
        <f t="shared" si="5"/>
        <v>1</v>
      </c>
    </row>
    <row r="45" spans="1:13">
      <c r="A45" s="47" t="s">
        <v>47</v>
      </c>
      <c r="B45" s="19">
        <f>$D45/2</f>
        <v>93500</v>
      </c>
      <c r="C45" s="19">
        <f>$D45/2</f>
        <v>93500</v>
      </c>
      <c r="D45" s="21">
        <f>SUM(D39:D44)</f>
        <v>187000</v>
      </c>
      <c r="F45" s="21"/>
      <c r="G45" s="19">
        <f>SUM(G39:G44)</f>
        <v>93499.999999999985</v>
      </c>
      <c r="H45" s="19">
        <f>SUM(H39:H44)</f>
        <v>93499.999999999971</v>
      </c>
      <c r="I45" s="21">
        <f t="shared" si="6"/>
        <v>186999.99999999994</v>
      </c>
      <c r="L45" s="2"/>
      <c r="M45" s="2"/>
    </row>
    <row r="46" spans="1:13">
      <c r="A46" s="16"/>
      <c r="B46" s="12"/>
      <c r="C46" s="13"/>
      <c r="D46" s="15"/>
      <c r="F46" s="16"/>
      <c r="I46" s="14"/>
      <c r="K46" s="68" t="s">
        <v>36</v>
      </c>
      <c r="L46" s="68"/>
      <c r="M46" s="68"/>
    </row>
    <row r="47" spans="1:13">
      <c r="A47" s="16"/>
      <c r="B47" s="13"/>
      <c r="C47" s="13"/>
      <c r="D47" s="15"/>
      <c r="F47" s="22" t="s">
        <v>34</v>
      </c>
      <c r="G47" s="25">
        <f>SUMPRODUCT(B39:C44,G39:H44)</f>
        <v>377763061.26198745</v>
      </c>
      <c r="K47" s="26" t="s">
        <v>48</v>
      </c>
      <c r="L47" s="27">
        <f>SUMPRODUCT(L39:M44,B39:C44)</f>
        <v>11959.668238175569</v>
      </c>
      <c r="M47" s="24" t="s">
        <v>35</v>
      </c>
    </row>
    <row r="48" spans="1:13">
      <c r="A48" s="16"/>
      <c r="B48" s="16"/>
      <c r="C48" s="16"/>
      <c r="D48" s="11"/>
      <c r="F48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3">
    <mergeCell ref="A1:D1"/>
    <mergeCell ref="C15:E15"/>
    <mergeCell ref="A17:A18"/>
    <mergeCell ref="B17:B18"/>
    <mergeCell ref="C17:C18"/>
    <mergeCell ref="D17:D18"/>
    <mergeCell ref="K46:M46"/>
    <mergeCell ref="H4:I4"/>
    <mergeCell ref="K29:M29"/>
    <mergeCell ref="A37:A38"/>
    <mergeCell ref="B37:B38"/>
    <mergeCell ref="C37:C38"/>
    <mergeCell ref="D37:D38"/>
  </mergeCells>
  <pageMargins left="0.7" right="0.7" top="0.75" bottom="0.75" header="0.3" footer="0.3"/>
  <pageSetup paperSize="9" orientation="portrait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77"/>
  <sheetViews>
    <sheetView topLeftCell="A37" workbookViewId="0">
      <selection activeCell="A38" sqref="A38:A39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  <col min="12" max="12" width="13.7109375" customWidth="1"/>
    <col min="13" max="13" width="13.5703125" customWidth="1"/>
  </cols>
  <sheetData>
    <row r="1" spans="1:13">
      <c r="A1" s="71" t="s">
        <v>41</v>
      </c>
      <c r="B1" s="71"/>
      <c r="C1" s="71"/>
      <c r="D1" s="72"/>
      <c r="E1" s="24">
        <v>4356</v>
      </c>
      <c r="F1" s="24">
        <v>3430</v>
      </c>
      <c r="G1" s="17" t="s">
        <v>46</v>
      </c>
      <c r="H1" s="17"/>
    </row>
    <row r="2" spans="1:13" ht="15.75" thickBot="1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73" t="s">
        <v>37</v>
      </c>
      <c r="I3" s="74"/>
      <c r="J3" s="43">
        <f>L48+L28</f>
        <v>35017.746875477402</v>
      </c>
    </row>
    <row r="4" spans="1:13">
      <c r="A4" s="7">
        <v>1</v>
      </c>
      <c r="B4">
        <f>SQRT(('Исходные данные'!B22-'Итерация 13'!E$1)^2+('Исходные данные'!C22-'Итерация 13'!F$1)^2)</f>
        <v>1734.4981983271127</v>
      </c>
      <c r="C4">
        <v>1</v>
      </c>
      <c r="D4">
        <f>SQRT(('Исходные данные'!B34-'Итерация 13'!E$1)^2+('Исходные данные'!C34-'Итерация 13'!F$1)^2)</f>
        <v>3262.1785665410775</v>
      </c>
    </row>
    <row r="5" spans="1:13">
      <c r="A5" s="7">
        <v>2</v>
      </c>
      <c r="B5">
        <f>SQRT(('Исходные данные'!B23-'Итерация 13'!E$1)^2+('Исходные данные'!C23-'Итерация 13'!F$1)^2)</f>
        <v>1378.3254332703871</v>
      </c>
      <c r="C5">
        <v>2</v>
      </c>
      <c r="D5">
        <f>SQRT(('Исходные данные'!B35-'Итерация 13'!E$1)^2+('Исходные данные'!C35-'Итерация 13'!F$1)^2)</f>
        <v>3434.2766341691231</v>
      </c>
    </row>
    <row r="6" spans="1:13">
      <c r="A6" s="7">
        <v>3</v>
      </c>
      <c r="B6">
        <f>SQRT(('Исходные данные'!B24-'Итерация 13'!E$1)^2+('Исходные данные'!C24-'Итерация 13'!F$1)^2)</f>
        <v>2694.7356085523493</v>
      </c>
      <c r="C6">
        <v>3</v>
      </c>
      <c r="D6">
        <f>SQRT(('Исходные данные'!B36-'Итерация 13'!E$1)^2+('Исходные данные'!C36-'Итерация 13'!F$1)^2)</f>
        <v>3082.0287149862834</v>
      </c>
    </row>
    <row r="7" spans="1:13">
      <c r="A7" s="7">
        <v>4</v>
      </c>
      <c r="B7">
        <f>SQRT(('Исходные данные'!B25-'Итерация 13'!E$1)^2+('Исходные данные'!C25-'Итерация 13'!F$1)^2)</f>
        <v>1342.6674942069612</v>
      </c>
      <c r="C7">
        <v>4</v>
      </c>
      <c r="D7">
        <f>SQRT(('Исходные данные'!B37-'Итерация 13'!E$1)^2+('Исходные данные'!C37-'Итерация 13'!F$1)^2)</f>
        <v>3265.2528232894924</v>
      </c>
    </row>
    <row r="8" spans="1:13">
      <c r="A8" s="7">
        <v>5</v>
      </c>
      <c r="B8">
        <f>SQRT(('Исходные данные'!B26-'Итерация 13'!E$1)^2+('Исходные данные'!C26-'Итерация 13'!F$1)^2)</f>
        <v>836.25115844463858</v>
      </c>
      <c r="C8">
        <v>5</v>
      </c>
      <c r="D8">
        <f>SQRT(('Исходные данные'!B38-'Итерация 13'!E$1)^2+('Исходные данные'!C38-'Итерация 13'!F$1)^2)</f>
        <v>3337.510449421844</v>
      </c>
    </row>
    <row r="9" spans="1:13">
      <c r="A9" s="7">
        <v>6</v>
      </c>
      <c r="B9">
        <f>SQRT(('Исходные данные'!B27-'Итерация 13'!E$1)^2+('Исходные данные'!C27-'Итерация 13'!F$1)^2)</f>
        <v>1744.4600883941139</v>
      </c>
      <c r="C9">
        <v>6</v>
      </c>
      <c r="D9">
        <f>SQRT(('Исходные данные'!B39-'Итерация 13'!E$1)^2+('Исходные данные'!C39-'Итерация 13'!F$1)^2)</f>
        <v>3663.8280527339161</v>
      </c>
    </row>
    <row r="10" spans="1:13">
      <c r="A10" s="7">
        <v>7</v>
      </c>
      <c r="B10">
        <f>SQRT(('Исходные данные'!B28-'Итерация 13'!E$1)^2+('Исходные данные'!C28-'Итерация 13'!F$1)^2)</f>
        <v>3201.4646648057824</v>
      </c>
    </row>
    <row r="11" spans="1:13">
      <c r="A11" s="7">
        <v>8</v>
      </c>
      <c r="B11">
        <f>SQRT(('Исходные данные'!B29-'Итерация 13'!E$1)^2+('Исходные данные'!C29-'Итерация 13'!F$1)^2)</f>
        <v>3256.2119095660837</v>
      </c>
    </row>
    <row r="12" spans="1:13">
      <c r="A12" s="7">
        <v>9</v>
      </c>
      <c r="B12">
        <f>SQRT(('Исходные данные'!B30-'Итерация 13'!E$1)^2+('Исходные данные'!C30-'Итерация 13'!F$1)^2)</f>
        <v>3453.8002258381998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f>B4</f>
        <v>1734.4981983271127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f t="shared" ref="B20:B27" si="2">B5</f>
        <v>1378.3254332703871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3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f t="shared" si="2"/>
        <v>2694.7356085523493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3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f t="shared" si="2"/>
        <v>1342.6674942069612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3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f t="shared" si="2"/>
        <v>836.25115844463858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3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f t="shared" si="2"/>
        <v>1744.4600883941139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3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f t="shared" si="2"/>
        <v>3201.4646648057824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3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f t="shared" si="2"/>
        <v>3256.2119095660837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3"/>
        <v>5000</v>
      </c>
    </row>
    <row r="27" spans="1:13">
      <c r="A27" s="46">
        <v>9</v>
      </c>
      <c r="B27" s="19">
        <f t="shared" si="2"/>
        <v>3453.8002258381998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3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3"/>
        <v>185000.00000049919</v>
      </c>
      <c r="K28" s="26" t="s">
        <v>48</v>
      </c>
      <c r="L28" s="27">
        <f>SUMPRODUCT(L17:M25,B19:C27)</f>
        <v>22884.711556094324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398036862.98737389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>
      <c r="A34" s="16"/>
      <c r="B34" s="14"/>
      <c r="C34" s="14"/>
      <c r="D34" s="15"/>
    </row>
    <row r="35" spans="1:13">
      <c r="A35" s="16"/>
      <c r="B35" s="14"/>
      <c r="C35" s="14"/>
      <c r="D35" s="15"/>
    </row>
    <row r="36" spans="1:13" ht="15.75" thickBot="1">
      <c r="A36" s="29"/>
      <c r="B36" s="29"/>
      <c r="C36" s="39" t="s">
        <v>36</v>
      </c>
      <c r="D36" s="39"/>
      <c r="E36" s="29"/>
      <c r="F36" s="29"/>
      <c r="G36" s="29"/>
      <c r="H36" s="29"/>
      <c r="I36" s="29"/>
    </row>
    <row r="37" spans="1:13">
      <c r="D37" s="2"/>
    </row>
    <row r="38" spans="1:13">
      <c r="A38" s="61" t="s">
        <v>49</v>
      </c>
      <c r="B38" s="63" t="s">
        <v>44</v>
      </c>
      <c r="C38" s="64" t="s">
        <v>45</v>
      </c>
      <c r="D38" s="64" t="s">
        <v>47</v>
      </c>
      <c r="F38" s="20"/>
      <c r="G38" s="20"/>
      <c r="H38" s="20"/>
      <c r="I38" s="2"/>
    </row>
    <row r="39" spans="1:13">
      <c r="A39" s="62"/>
      <c r="B39" s="63"/>
      <c r="C39" s="64"/>
      <c r="D39" s="64"/>
      <c r="F39" s="23"/>
      <c r="G39" s="21">
        <v>1</v>
      </c>
      <c r="H39" s="21">
        <v>2</v>
      </c>
      <c r="I39" s="24"/>
      <c r="L39" s="2">
        <v>1</v>
      </c>
      <c r="M39" s="2">
        <v>2</v>
      </c>
    </row>
    <row r="40" spans="1:13">
      <c r="A40" s="46">
        <v>1</v>
      </c>
      <c r="B40" s="19">
        <f t="shared" ref="B40:B45" si="4">D4</f>
        <v>3262.1785665410775</v>
      </c>
      <c r="C40" s="19">
        <v>5693.7427058131107</v>
      </c>
      <c r="D40" s="21">
        <v>38500</v>
      </c>
      <c r="F40" s="24">
        <v>1</v>
      </c>
      <c r="G40" s="24">
        <v>38500</v>
      </c>
      <c r="H40" s="24">
        <v>0</v>
      </c>
      <c r="I40" s="21">
        <f>SUM(G40:H40)</f>
        <v>38500</v>
      </c>
      <c r="K40">
        <v>1</v>
      </c>
      <c r="L40" s="30">
        <f t="shared" ref="L40:M45" si="5">IF(G40&gt;0,1,0)</f>
        <v>1</v>
      </c>
      <c r="M40" s="31">
        <f t="shared" si="5"/>
        <v>0</v>
      </c>
    </row>
    <row r="41" spans="1:13">
      <c r="A41" s="46">
        <v>2</v>
      </c>
      <c r="B41" s="19">
        <f t="shared" si="4"/>
        <v>3434.2766341691231</v>
      </c>
      <c r="C41" s="19">
        <v>1400.8301110413067</v>
      </c>
      <c r="D41" s="21">
        <v>49500</v>
      </c>
      <c r="F41" s="21">
        <v>2</v>
      </c>
      <c r="G41" s="24">
        <v>49499.999999943713</v>
      </c>
      <c r="H41" s="24">
        <v>0</v>
      </c>
      <c r="I41" s="21">
        <f t="shared" ref="I41:I46" si="6">SUM(G41:H41)</f>
        <v>49499.999999943713</v>
      </c>
      <c r="K41">
        <v>2</v>
      </c>
      <c r="L41" s="32">
        <f t="shared" si="5"/>
        <v>1</v>
      </c>
      <c r="M41" s="33">
        <f t="shared" si="5"/>
        <v>0</v>
      </c>
    </row>
    <row r="42" spans="1:13">
      <c r="A42" s="46">
        <v>3</v>
      </c>
      <c r="B42" s="19">
        <f t="shared" si="4"/>
        <v>3082.0287149862834</v>
      </c>
      <c r="C42" s="19">
        <v>198.11612756158948</v>
      </c>
      <c r="D42" s="21">
        <v>5500</v>
      </c>
      <c r="F42" s="24">
        <v>3</v>
      </c>
      <c r="G42" s="24">
        <v>5500.0000000562723</v>
      </c>
      <c r="H42" s="24">
        <v>0</v>
      </c>
      <c r="I42" s="21">
        <f t="shared" si="6"/>
        <v>5500.0000000562723</v>
      </c>
      <c r="K42">
        <v>3</v>
      </c>
      <c r="L42" s="32">
        <f t="shared" si="5"/>
        <v>1</v>
      </c>
      <c r="M42" s="33">
        <f t="shared" si="5"/>
        <v>0</v>
      </c>
    </row>
    <row r="43" spans="1:13">
      <c r="A43" s="46">
        <v>4</v>
      </c>
      <c r="B43" s="19">
        <f t="shared" si="4"/>
        <v>3265.2528232894924</v>
      </c>
      <c r="C43" s="19">
        <v>638.84661695903185</v>
      </c>
      <c r="D43" s="21">
        <v>44000</v>
      </c>
      <c r="F43" s="21">
        <v>4</v>
      </c>
      <c r="G43" s="24">
        <v>0</v>
      </c>
      <c r="H43" s="24">
        <v>43999.999999999971</v>
      </c>
      <c r="I43" s="21">
        <f t="shared" si="6"/>
        <v>43999.999999999971</v>
      </c>
      <c r="K43">
        <v>4</v>
      </c>
      <c r="L43" s="32">
        <f t="shared" si="5"/>
        <v>0</v>
      </c>
      <c r="M43" s="33">
        <f t="shared" si="5"/>
        <v>1</v>
      </c>
    </row>
    <row r="44" spans="1:13">
      <c r="A44" s="46">
        <v>5</v>
      </c>
      <c r="B44" s="19">
        <f t="shared" si="4"/>
        <v>3337.510449421844</v>
      </c>
      <c r="C44" s="19">
        <v>130.86252328302402</v>
      </c>
      <c r="D44" s="21">
        <v>27500</v>
      </c>
      <c r="F44" s="24">
        <v>5</v>
      </c>
      <c r="G44" s="24">
        <v>0</v>
      </c>
      <c r="H44" s="24">
        <v>27500</v>
      </c>
      <c r="I44" s="21">
        <f t="shared" si="6"/>
        <v>27500</v>
      </c>
      <c r="K44">
        <v>5</v>
      </c>
      <c r="L44" s="32">
        <f t="shared" si="5"/>
        <v>0</v>
      </c>
      <c r="M44" s="33">
        <f t="shared" si="5"/>
        <v>1</v>
      </c>
    </row>
    <row r="45" spans="1:13">
      <c r="A45" s="46">
        <v>6</v>
      </c>
      <c r="B45" s="19">
        <f t="shared" si="4"/>
        <v>3663.8280527339161</v>
      </c>
      <c r="C45" s="19">
        <v>1584.842263444536</v>
      </c>
      <c r="D45" s="21">
        <v>22000</v>
      </c>
      <c r="F45" s="21">
        <v>6</v>
      </c>
      <c r="G45" s="24">
        <v>0</v>
      </c>
      <c r="H45" s="24">
        <v>22000</v>
      </c>
      <c r="I45" s="21">
        <f t="shared" si="6"/>
        <v>22000</v>
      </c>
      <c r="K45">
        <v>6</v>
      </c>
      <c r="L45" s="34">
        <f t="shared" si="5"/>
        <v>0</v>
      </c>
      <c r="M45" s="35">
        <f t="shared" si="5"/>
        <v>1</v>
      </c>
    </row>
    <row r="46" spans="1:13">
      <c r="A46" s="47" t="s">
        <v>47</v>
      </c>
      <c r="B46" s="19">
        <f>$D46/2</f>
        <v>93500</v>
      </c>
      <c r="C46" s="19">
        <f>$D46/2</f>
        <v>93500</v>
      </c>
      <c r="D46" s="21">
        <f>SUM(D40:D45)</f>
        <v>187000</v>
      </c>
      <c r="F46" s="21"/>
      <c r="G46" s="19">
        <f>SUM(G40:G45)</f>
        <v>93499.999999999985</v>
      </c>
      <c r="H46" s="19">
        <f>SUM(H40:H45)</f>
        <v>93499.999999999971</v>
      </c>
      <c r="I46" s="21">
        <f t="shared" si="6"/>
        <v>186999.99999999994</v>
      </c>
      <c r="L46" s="2"/>
      <c r="M46" s="2"/>
    </row>
    <row r="47" spans="1:13">
      <c r="A47" s="16"/>
      <c r="B47" s="12"/>
      <c r="C47" s="13"/>
      <c r="D47" s="15"/>
      <c r="F47" s="16"/>
      <c r="I47" s="14"/>
      <c r="K47" s="68" t="s">
        <v>36</v>
      </c>
      <c r="L47" s="68"/>
      <c r="M47" s="68"/>
    </row>
    <row r="48" spans="1:13">
      <c r="A48" s="16"/>
      <c r="B48" s="13"/>
      <c r="C48" s="13"/>
      <c r="D48" s="15"/>
      <c r="F48" s="22" t="s">
        <v>34</v>
      </c>
      <c r="G48" s="25">
        <f>SUMPRODUCT(B40:C45,G40:H45)</f>
        <v>379116226.46786809</v>
      </c>
      <c r="K48" s="26" t="s">
        <v>48</v>
      </c>
      <c r="L48" s="27">
        <f>SUMPRODUCT(L40:M45,B40:C45)</f>
        <v>12133.035319383076</v>
      </c>
      <c r="M48" s="24" t="s">
        <v>35</v>
      </c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3">
    <mergeCell ref="A1:D1"/>
    <mergeCell ref="C15:E15"/>
    <mergeCell ref="A17:A18"/>
    <mergeCell ref="B17:B18"/>
    <mergeCell ref="C17:C18"/>
    <mergeCell ref="D17:D18"/>
    <mergeCell ref="K47:M47"/>
    <mergeCell ref="H3:I3"/>
    <mergeCell ref="K27:M27"/>
    <mergeCell ref="A38:A39"/>
    <mergeCell ref="B38:B39"/>
    <mergeCell ref="C38:C39"/>
    <mergeCell ref="D38:D39"/>
  </mergeCells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77"/>
  <sheetViews>
    <sheetView topLeftCell="A34" workbookViewId="0">
      <selection activeCell="A37" sqref="A37:A38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4335</v>
      </c>
      <c r="F1" s="24">
        <v>3888</v>
      </c>
      <c r="G1" s="17"/>
      <c r="H1" s="17"/>
    </row>
    <row r="2" spans="1:13" ht="15.75" thickBot="1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58" t="s">
        <v>37</v>
      </c>
      <c r="I3" s="59"/>
      <c r="J3" s="38">
        <f>L45+L28</f>
        <v>35121.725496992345</v>
      </c>
    </row>
    <row r="4" spans="1:13">
      <c r="A4" s="7">
        <v>1</v>
      </c>
      <c r="B4">
        <f>SQRT(('Исходные данные'!B22-'Итерация 14'!E$1)^2+('Исходные данные'!C22-'Итерация 14'!F$1)^2)</f>
        <v>1578.8897998277143</v>
      </c>
      <c r="C4">
        <v>1</v>
      </c>
      <c r="D4">
        <f>SQRT(('Исходные данные'!B34-'Итерация 14'!E$1)^2+('Исходные данные'!C34-'Итерация 14'!F$1)^2)</f>
        <v>3618.3808533652177</v>
      </c>
    </row>
    <row r="5" spans="1:13">
      <c r="A5" s="7">
        <v>2</v>
      </c>
      <c r="B5">
        <f>SQRT(('Исходные данные'!B23-'Итерация 14'!E$1)^2+('Исходные данные'!C23-'Итерация 14'!F$1)^2)</f>
        <v>1248.0360571714264</v>
      </c>
      <c r="C5">
        <v>2</v>
      </c>
      <c r="D5">
        <f>SQRT(('Исходные данные'!B35-'Итерация 14'!E$1)^2+('Исходные данные'!C35-'Итерация 14'!F$1)^2)</f>
        <v>3699.5930857325375</v>
      </c>
    </row>
    <row r="6" spans="1:13">
      <c r="A6" s="7">
        <v>3</v>
      </c>
      <c r="B6">
        <f>SQRT(('Исходные данные'!B24-'Итерация 14'!E$1)^2+('Исходные данные'!C24-'Итерация 14'!F$1)^2)</f>
        <v>2274.2570215347255</v>
      </c>
      <c r="C6">
        <v>3</v>
      </c>
      <c r="D6">
        <f>SQRT(('Исходные данные'!B36-'Итерация 14'!E$1)^2+('Исходные данные'!C36-'Итерация 14'!F$1)^2)</f>
        <v>3201.4627906630431</v>
      </c>
    </row>
    <row r="7" spans="1:13">
      <c r="A7" s="7">
        <v>4</v>
      </c>
      <c r="B7">
        <f>SQRT(('Исходные данные'!B25-'Итерация 14'!E$1)^2+('Исходные данные'!C25-'Итерация 14'!F$1)^2)</f>
        <v>895.77285067141884</v>
      </c>
      <c r="C7">
        <v>4</v>
      </c>
      <c r="D7">
        <f>SQRT(('Исходные данные'!B37-'Итерация 14'!E$1)^2+('Исходные данные'!C37-'Итерация 14'!F$1)^2)</f>
        <v>3445.7929421252229</v>
      </c>
    </row>
    <row r="8" spans="1:13">
      <c r="A8" s="7">
        <v>5</v>
      </c>
      <c r="B8">
        <f>SQRT(('Исходные данные'!B26-'Итерация 14'!E$1)^2+('Исходные данные'!C26-'Итерация 14'!F$1)^2)</f>
        <v>1074.2294913099342</v>
      </c>
      <c r="C8">
        <v>5</v>
      </c>
      <c r="D8">
        <f>SQRT(('Исходные данные'!B38-'Итерация 14'!E$1)^2+('Исходные данные'!C38-'Итерация 14'!F$1)^2)</f>
        <v>3429.8088868040445</v>
      </c>
    </row>
    <row r="9" spans="1:13">
      <c r="A9" s="7">
        <v>6</v>
      </c>
      <c r="B9">
        <f>SQRT(('Исходные данные'!B27-'Итерация 14'!E$1)^2+('Исходные данные'!C27-'Итерация 14'!F$1)^2)</f>
        <v>2084.285009301751</v>
      </c>
      <c r="C9">
        <v>6</v>
      </c>
      <c r="D9">
        <f>SQRT(('Исходные данные'!B39-'Итерация 14'!E$1)^2+('Исходные данные'!C39-'Итерация 14'!F$1)^2)</f>
        <v>3554.361968061216</v>
      </c>
    </row>
    <row r="10" spans="1:13">
      <c r="A10" s="7">
        <v>7</v>
      </c>
      <c r="B10">
        <f>SQRT(('Исходные данные'!B28-'Итерация 14'!E$1)^2+('Исходные данные'!C28-'Итерация 14'!F$1)^2)</f>
        <v>3351.4159694075579</v>
      </c>
    </row>
    <row r="11" spans="1:13">
      <c r="A11" s="7">
        <v>8</v>
      </c>
      <c r="B11">
        <f>SQRT(('Исходные данные'!B29-'Итерация 14'!E$1)^2+('Исходные данные'!C29-'Итерация 14'!F$1)^2)</f>
        <v>3325.6140786326969</v>
      </c>
    </row>
    <row r="12" spans="1:13">
      <c r="A12" s="7">
        <v>9</v>
      </c>
      <c r="B12">
        <f>SQRT(('Исходные данные'!B30-'Итерация 14'!E$1)^2+('Исходные данные'!C30-'Итерация 14'!F$1)^2)</f>
        <v>3538.608342272425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f>B4</f>
        <v>1578.8897998277143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f t="shared" ref="B20:B27" si="2">B5</f>
        <v>1248.0360571714264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3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f t="shared" si="2"/>
        <v>2274.2570215347255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3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f t="shared" si="2"/>
        <v>895.77285067141884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3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f t="shared" si="2"/>
        <v>1074.2294913099342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3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f t="shared" si="2"/>
        <v>2084.285009301751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3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f t="shared" si="2"/>
        <v>3351.4159694075579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3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f t="shared" si="2"/>
        <v>3325.6140786326969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3"/>
        <v>5000</v>
      </c>
    </row>
    <row r="27" spans="1:13">
      <c r="A27" s="46">
        <v>9</v>
      </c>
      <c r="B27" s="19">
        <f t="shared" si="2"/>
        <v>3538.608342272425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3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3"/>
        <v>185000.00000049919</v>
      </c>
      <c r="K28" s="26" t="s">
        <v>48</v>
      </c>
      <c r="L28" s="27">
        <f>SUMPRODUCT(L17:M25,B19:C27)</f>
        <v>22247.737363544955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372662152.13925999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>
      <c r="A34" s="16"/>
      <c r="B34" s="14"/>
      <c r="C34" s="14"/>
      <c r="D34" s="15"/>
    </row>
    <row r="35" spans="1:13" ht="15.75" thickBot="1">
      <c r="A35" s="29"/>
      <c r="B35" s="29"/>
      <c r="C35" s="45" t="s">
        <v>36</v>
      </c>
      <c r="D35" s="45"/>
      <c r="E35" s="29"/>
      <c r="F35" s="29"/>
      <c r="G35" s="29"/>
      <c r="H35" s="29"/>
      <c r="I35" s="29"/>
    </row>
    <row r="36" spans="1:13">
      <c r="D36" s="2"/>
      <c r="L36" s="2">
        <v>1</v>
      </c>
      <c r="M36" s="2">
        <v>2</v>
      </c>
    </row>
    <row r="37" spans="1:13">
      <c r="A37" s="61" t="s">
        <v>49</v>
      </c>
      <c r="B37" s="75" t="s">
        <v>44</v>
      </c>
      <c r="C37" s="77" t="s">
        <v>45</v>
      </c>
      <c r="D37" s="77" t="s">
        <v>47</v>
      </c>
      <c r="F37" s="20"/>
      <c r="G37" s="20"/>
      <c r="H37" s="20"/>
      <c r="I37" s="2"/>
      <c r="K37">
        <v>1</v>
      </c>
      <c r="L37" s="30">
        <f t="shared" ref="L37:M42" si="4">IF(G39&gt;0,1,0)</f>
        <v>1</v>
      </c>
      <c r="M37" s="31">
        <f t="shared" si="4"/>
        <v>0</v>
      </c>
    </row>
    <row r="38" spans="1:13">
      <c r="A38" s="62"/>
      <c r="B38" s="76"/>
      <c r="C38" s="78"/>
      <c r="D38" s="78"/>
      <c r="F38" s="23"/>
      <c r="G38" s="46">
        <v>1</v>
      </c>
      <c r="H38" s="46">
        <v>2</v>
      </c>
      <c r="I38" s="24"/>
      <c r="K38">
        <v>2</v>
      </c>
      <c r="L38" s="32">
        <f t="shared" si="4"/>
        <v>1</v>
      </c>
      <c r="M38" s="33">
        <f t="shared" si="4"/>
        <v>0</v>
      </c>
    </row>
    <row r="39" spans="1:13">
      <c r="A39" s="46">
        <v>1</v>
      </c>
      <c r="B39" s="19">
        <f t="shared" ref="B39:B44" si="5">D4</f>
        <v>3618.3808533652177</v>
      </c>
      <c r="C39" s="19">
        <v>5693.7427058131107</v>
      </c>
      <c r="D39" s="46">
        <v>38500</v>
      </c>
      <c r="F39" s="24">
        <v>1</v>
      </c>
      <c r="G39" s="24">
        <v>38500</v>
      </c>
      <c r="H39" s="24">
        <v>0</v>
      </c>
      <c r="I39" s="46">
        <f>SUM(G39:H39)</f>
        <v>38500</v>
      </c>
      <c r="K39">
        <v>3</v>
      </c>
      <c r="L39" s="32">
        <f t="shared" si="4"/>
        <v>1</v>
      </c>
      <c r="M39" s="33">
        <f t="shared" si="4"/>
        <v>0</v>
      </c>
    </row>
    <row r="40" spans="1:13">
      <c r="A40" s="46">
        <v>2</v>
      </c>
      <c r="B40" s="19">
        <f t="shared" si="5"/>
        <v>3699.5930857325375</v>
      </c>
      <c r="C40" s="19">
        <v>1400.8301110413067</v>
      </c>
      <c r="D40" s="46">
        <v>49500</v>
      </c>
      <c r="F40" s="46">
        <v>2</v>
      </c>
      <c r="G40" s="24">
        <v>49499.999999943713</v>
      </c>
      <c r="H40" s="24">
        <v>0</v>
      </c>
      <c r="I40" s="46">
        <f t="shared" ref="I40:I45" si="6">SUM(G40:H40)</f>
        <v>49499.999999943713</v>
      </c>
      <c r="K40">
        <v>4</v>
      </c>
      <c r="L40" s="32">
        <f t="shared" si="4"/>
        <v>0</v>
      </c>
      <c r="M40" s="33">
        <f t="shared" si="4"/>
        <v>1</v>
      </c>
    </row>
    <row r="41" spans="1:13">
      <c r="A41" s="46">
        <v>3</v>
      </c>
      <c r="B41" s="19">
        <f t="shared" si="5"/>
        <v>3201.4627906630431</v>
      </c>
      <c r="C41" s="19">
        <v>198.11612756158948</v>
      </c>
      <c r="D41" s="46">
        <v>5500</v>
      </c>
      <c r="F41" s="24">
        <v>3</v>
      </c>
      <c r="G41" s="24">
        <v>5500.0000000562723</v>
      </c>
      <c r="H41" s="24">
        <v>0</v>
      </c>
      <c r="I41" s="46">
        <f t="shared" si="6"/>
        <v>5500.0000000562723</v>
      </c>
      <c r="K41">
        <v>5</v>
      </c>
      <c r="L41" s="32">
        <f t="shared" si="4"/>
        <v>0</v>
      </c>
      <c r="M41" s="33">
        <f t="shared" si="4"/>
        <v>1</v>
      </c>
    </row>
    <row r="42" spans="1:13">
      <c r="A42" s="46">
        <v>4</v>
      </c>
      <c r="B42" s="19">
        <f t="shared" si="5"/>
        <v>3445.7929421252229</v>
      </c>
      <c r="C42" s="19">
        <v>638.84661695903185</v>
      </c>
      <c r="D42" s="46">
        <v>44000</v>
      </c>
      <c r="F42" s="46">
        <v>4</v>
      </c>
      <c r="G42" s="24">
        <v>0</v>
      </c>
      <c r="H42" s="24">
        <v>43999.999999999971</v>
      </c>
      <c r="I42" s="46">
        <f t="shared" si="6"/>
        <v>43999.999999999971</v>
      </c>
      <c r="K42">
        <v>6</v>
      </c>
      <c r="L42" s="34">
        <f t="shared" si="4"/>
        <v>0</v>
      </c>
      <c r="M42" s="35">
        <f t="shared" si="4"/>
        <v>1</v>
      </c>
    </row>
    <row r="43" spans="1:13">
      <c r="A43" s="46">
        <v>5</v>
      </c>
      <c r="B43" s="19">
        <f t="shared" si="5"/>
        <v>3429.8088868040445</v>
      </c>
      <c r="C43" s="19">
        <v>130.86252328302402</v>
      </c>
      <c r="D43" s="46">
        <v>27500</v>
      </c>
      <c r="F43" s="24">
        <v>5</v>
      </c>
      <c r="G43" s="24">
        <v>0</v>
      </c>
      <c r="H43" s="24">
        <v>27500</v>
      </c>
      <c r="I43" s="46">
        <f t="shared" si="6"/>
        <v>27500</v>
      </c>
      <c r="L43" s="2"/>
      <c r="M43" s="2"/>
    </row>
    <row r="44" spans="1:13">
      <c r="A44" s="46">
        <v>6</v>
      </c>
      <c r="B44" s="19">
        <f t="shared" si="5"/>
        <v>3554.361968061216</v>
      </c>
      <c r="C44" s="19">
        <v>1584.842263444536</v>
      </c>
      <c r="D44" s="46">
        <v>22000</v>
      </c>
      <c r="F44" s="46">
        <v>6</v>
      </c>
      <c r="G44" s="24">
        <v>0</v>
      </c>
      <c r="H44" s="24">
        <v>22000</v>
      </c>
      <c r="I44" s="46">
        <f t="shared" si="6"/>
        <v>22000</v>
      </c>
      <c r="K44" s="68" t="s">
        <v>36</v>
      </c>
      <c r="L44" s="68"/>
      <c r="M44" s="68"/>
    </row>
    <row r="45" spans="1:13">
      <c r="A45" s="47" t="s">
        <v>47</v>
      </c>
      <c r="B45" s="19">
        <f>$D45/2</f>
        <v>93500</v>
      </c>
      <c r="C45" s="19">
        <f>$D45/2</f>
        <v>93500</v>
      </c>
      <c r="D45" s="21">
        <f>SUM(D39:D44)</f>
        <v>187000</v>
      </c>
      <c r="F45" s="21"/>
      <c r="G45" s="19">
        <f>SUM(G39:G44)</f>
        <v>93499.999999999985</v>
      </c>
      <c r="H45" s="19">
        <f>SUM(H39:H44)</f>
        <v>93499.999999999971</v>
      </c>
      <c r="I45" s="21">
        <f t="shared" si="6"/>
        <v>186999.99999999994</v>
      </c>
      <c r="K45" s="26" t="s">
        <v>48</v>
      </c>
      <c r="L45" s="27">
        <f>SUMPRODUCT(L37:M42,B39:C44)</f>
        <v>12873.98813344739</v>
      </c>
      <c r="M45" s="24" t="s">
        <v>35</v>
      </c>
    </row>
    <row r="46" spans="1:13">
      <c r="A46" s="16"/>
      <c r="B46" s="12"/>
      <c r="C46" s="13"/>
      <c r="D46" s="15"/>
      <c r="F46" s="16"/>
      <c r="I46" s="14"/>
    </row>
    <row r="47" spans="1:13">
      <c r="A47" s="16"/>
      <c r="B47" s="13"/>
      <c r="C47" s="13"/>
      <c r="D47" s="15"/>
      <c r="F47" s="22" t="s">
        <v>34</v>
      </c>
      <c r="G47" s="25">
        <f>SUMPRODUCT(B39:C44,G39:H44)</f>
        <v>406620066.27920043</v>
      </c>
    </row>
    <row r="48" spans="1:13">
      <c r="A48" s="16"/>
      <c r="B48" s="16"/>
      <c r="C48" s="16"/>
      <c r="D48" s="11"/>
      <c r="F48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3">
    <mergeCell ref="K27:M27"/>
    <mergeCell ref="A1:D1"/>
    <mergeCell ref="H3:I3"/>
    <mergeCell ref="C15:E15"/>
    <mergeCell ref="A17:A18"/>
    <mergeCell ref="B17:B18"/>
    <mergeCell ref="C17:C18"/>
    <mergeCell ref="D17:D18"/>
    <mergeCell ref="A37:A38"/>
    <mergeCell ref="B37:B38"/>
    <mergeCell ref="C37:C38"/>
    <mergeCell ref="D37:D38"/>
    <mergeCell ref="K44:M44"/>
  </mergeCells>
  <pageMargins left="0.7" right="0.7" top="0.75" bottom="0.75" header="0.3" footer="0.3"/>
  <pageSetup paperSize="9" orientation="portrait" horizontalDpi="180" verticalDpi="18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77"/>
  <sheetViews>
    <sheetView topLeftCell="A34" workbookViewId="0">
      <selection activeCell="A36" sqref="A36:A37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4245</v>
      </c>
      <c r="F1" s="24">
        <v>3050</v>
      </c>
      <c r="G1" s="17"/>
      <c r="H1" s="17"/>
    </row>
    <row r="2" spans="1:13" ht="15.75" thickBot="1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58" t="s">
        <v>37</v>
      </c>
      <c r="I3" s="59"/>
      <c r="J3" s="38">
        <f>L44+L28</f>
        <v>35297.290978486584</v>
      </c>
    </row>
    <row r="4" spans="1:13">
      <c r="A4" s="7">
        <v>1</v>
      </c>
      <c r="B4">
        <f>SQRT(('Исходные данные'!B22-'Итерация 15'!E$1)^2+('Исходные данные'!C22-'Итерация 15'!F$1)^2)</f>
        <v>1833.6000109075044</v>
      </c>
      <c r="C4">
        <v>1</v>
      </c>
      <c r="D4">
        <f>SQRT(('Исходные данные'!B34-'Итерация 15'!E$1)^2+('Исходные данные'!C34-'Итерация 15'!F$1)^2)</f>
        <v>2900.6371713814879</v>
      </c>
    </row>
    <row r="5" spans="1:13">
      <c r="A5" s="7">
        <v>2</v>
      </c>
      <c r="B5">
        <f>SQRT(('Исходные данные'!B23-'Итерация 15'!E$1)^2+('Исходные данные'!C23-'Итерация 15'!F$1)^2)</f>
        <v>1479.7465999285148</v>
      </c>
      <c r="C5">
        <v>2</v>
      </c>
      <c r="D5">
        <f>SQRT(('Исходные данные'!B35-'Итерация 15'!E$1)^2+('Исходные данные'!C35-'Итерация 15'!F$1)^2)</f>
        <v>3364.7325302317863</v>
      </c>
    </row>
    <row r="6" spans="1:13">
      <c r="A6" s="7">
        <v>3</v>
      </c>
      <c r="B6">
        <f>SQRT(('Исходные данные'!B24-'Итерация 15'!E$1)^2+('Исходные данные'!C24-'Итерация 15'!F$1)^2)</f>
        <v>3007.278005106944</v>
      </c>
      <c r="C6">
        <v>3</v>
      </c>
      <c r="D6">
        <f>SQRT(('Исходные данные'!B36-'Итерация 15'!E$1)^2+('Исходные данные'!C36-'Итерация 15'!F$1)^2)</f>
        <v>3160.7752213657964</v>
      </c>
    </row>
    <row r="7" spans="1:13">
      <c r="A7" s="7">
        <v>4</v>
      </c>
      <c r="B7">
        <f>SQRT(('Исходные данные'!B25-'Итерация 15'!E$1)^2+('Исходные данные'!C25-'Итерация 15'!F$1)^2)</f>
        <v>1735.2593466107594</v>
      </c>
      <c r="C7">
        <v>4</v>
      </c>
      <c r="D7">
        <f>SQRT(('Исходные данные'!B37-'Итерация 15'!E$1)^2+('Исходные данные'!C37-'Итерация 15'!F$1)^2)</f>
        <v>3284.832568031436</v>
      </c>
    </row>
    <row r="8" spans="1:13">
      <c r="A8" s="7">
        <v>5</v>
      </c>
      <c r="B8">
        <f>SQRT(('Исходные данные'!B26-'Итерация 15'!E$1)^2+('Исходные данные'!C26-'Итерация 15'!F$1)^2)</f>
        <v>927.21356763153551</v>
      </c>
      <c r="C8">
        <v>5</v>
      </c>
      <c r="D8">
        <f>SQRT(('Исходные данные'!B38-'Итерация 15'!E$1)^2+('Исходные данные'!C38-'Итерация 15'!F$1)^2)</f>
        <v>3435.9314603175658</v>
      </c>
    </row>
    <row r="9" spans="1:13">
      <c r="A9" s="7">
        <v>6</v>
      </c>
      <c r="B9">
        <f>SQRT(('Исходные данные'!B27-'Итерация 15'!E$1)^2+('Исходные данные'!C27-'Итерация 15'!F$1)^2)</f>
        <v>1623.6070953281769</v>
      </c>
      <c r="C9">
        <v>6</v>
      </c>
      <c r="D9">
        <f>SQRT(('Исходные данные'!B39-'Итерация 15'!E$1)^2+('Исходные данные'!C39-'Итерация 15'!F$1)^2)</f>
        <v>3910.8726647642211</v>
      </c>
    </row>
    <row r="10" spans="1:13">
      <c r="A10" s="7">
        <v>7</v>
      </c>
      <c r="B10">
        <f>SQRT(('Исходные данные'!B28-'Итерация 15'!E$1)^2+('Исходные данные'!C28-'Итерация 15'!F$1)^2)</f>
        <v>3250.7883659198733</v>
      </c>
    </row>
    <row r="11" spans="1:13">
      <c r="A11" s="7">
        <v>8</v>
      </c>
      <c r="B11">
        <f>SQRT(('Исходные данные'!B29-'Итерация 15'!E$1)^2+('Исходные данные'!C29-'Итерация 15'!F$1)^2)</f>
        <v>3375.0296294995692</v>
      </c>
    </row>
    <row r="12" spans="1:13">
      <c r="A12" s="7">
        <v>9</v>
      </c>
      <c r="B12">
        <f>SQRT(('Исходные данные'!B30-'Итерация 15'!E$1)^2+('Исходные данные'!C30-'Итерация 15'!F$1)^2)</f>
        <v>3557.0247398633596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f>B4</f>
        <v>1833.6000109075044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f t="shared" ref="B20:B27" si="2">B5</f>
        <v>1479.7465999285148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3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f t="shared" si="2"/>
        <v>3007.278005106944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3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f t="shared" si="2"/>
        <v>1735.2593466107594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3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f t="shared" si="2"/>
        <v>927.21356763153551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3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f t="shared" si="2"/>
        <v>1623.6070953281769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3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f t="shared" si="2"/>
        <v>3250.7883659198733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3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f t="shared" si="2"/>
        <v>3375.0296294995692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3"/>
        <v>5000</v>
      </c>
    </row>
    <row r="27" spans="1:13">
      <c r="A27" s="46">
        <v>9</v>
      </c>
      <c r="B27" s="19">
        <f t="shared" si="2"/>
        <v>3557.0247398633596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3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3"/>
        <v>185000.00000049919</v>
      </c>
      <c r="K28" s="26" t="s">
        <v>48</v>
      </c>
      <c r="L28" s="27">
        <f>SUMPRODUCT(L17:M25,B19:C27)</f>
        <v>23516.594651820924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416289159.43578249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 ht="15.75" thickBot="1">
      <c r="A34" s="29"/>
      <c r="B34" s="29"/>
      <c r="C34" s="60" t="s">
        <v>36</v>
      </c>
      <c r="D34" s="60"/>
      <c r="E34" s="29"/>
      <c r="F34" s="29"/>
      <c r="G34" s="29"/>
      <c r="H34" s="29"/>
      <c r="I34" s="29"/>
    </row>
    <row r="35" spans="1:13">
      <c r="D35" s="2"/>
      <c r="L35" s="2">
        <v>1</v>
      </c>
      <c r="M35" s="2">
        <v>2</v>
      </c>
    </row>
    <row r="36" spans="1:13">
      <c r="A36" s="61" t="s">
        <v>49</v>
      </c>
      <c r="B36" s="63" t="s">
        <v>44</v>
      </c>
      <c r="C36" s="64" t="s">
        <v>45</v>
      </c>
      <c r="D36" s="64" t="s">
        <v>47</v>
      </c>
      <c r="F36" s="20"/>
      <c r="G36" s="20"/>
      <c r="H36" s="20"/>
      <c r="I36" s="2"/>
      <c r="K36">
        <v>1</v>
      </c>
      <c r="L36" s="30">
        <f t="shared" ref="L36:M41" si="4">IF(G38&gt;0,1,0)</f>
        <v>1</v>
      </c>
      <c r="M36" s="31">
        <f t="shared" si="4"/>
        <v>0</v>
      </c>
    </row>
    <row r="37" spans="1:13">
      <c r="A37" s="62"/>
      <c r="B37" s="63"/>
      <c r="C37" s="64"/>
      <c r="D37" s="64"/>
      <c r="F37" s="23"/>
      <c r="G37" s="21">
        <v>1</v>
      </c>
      <c r="H37" s="21">
        <v>2</v>
      </c>
      <c r="I37" s="24"/>
      <c r="K37">
        <v>2</v>
      </c>
      <c r="L37" s="32">
        <f t="shared" si="4"/>
        <v>1</v>
      </c>
      <c r="M37" s="33">
        <f t="shared" si="4"/>
        <v>0</v>
      </c>
    </row>
    <row r="38" spans="1:13">
      <c r="A38" s="46">
        <v>1</v>
      </c>
      <c r="B38" s="19">
        <f t="shared" ref="B38:B43" si="5">D4</f>
        <v>2900.6371713814879</v>
      </c>
      <c r="C38" s="19">
        <v>5693.7427058131107</v>
      </c>
      <c r="D38" s="21">
        <v>38500</v>
      </c>
      <c r="F38" s="24">
        <v>1</v>
      </c>
      <c r="G38" s="24">
        <v>38500</v>
      </c>
      <c r="H38" s="24">
        <v>0</v>
      </c>
      <c r="I38" s="21">
        <f>SUM(G38:H38)</f>
        <v>38500</v>
      </c>
      <c r="K38">
        <v>3</v>
      </c>
      <c r="L38" s="32">
        <f t="shared" si="4"/>
        <v>1</v>
      </c>
      <c r="M38" s="33">
        <f t="shared" si="4"/>
        <v>0</v>
      </c>
    </row>
    <row r="39" spans="1:13">
      <c r="A39" s="46">
        <v>2</v>
      </c>
      <c r="B39" s="19">
        <f t="shared" si="5"/>
        <v>3364.7325302317863</v>
      </c>
      <c r="C39" s="19">
        <v>1400.8301110413067</v>
      </c>
      <c r="D39" s="21">
        <v>49500</v>
      </c>
      <c r="F39" s="21">
        <v>2</v>
      </c>
      <c r="G39" s="24">
        <v>49499.999999943713</v>
      </c>
      <c r="H39" s="24">
        <v>0</v>
      </c>
      <c r="I39" s="21">
        <f t="shared" ref="I39:I44" si="6">SUM(G39:H39)</f>
        <v>49499.999999943713</v>
      </c>
      <c r="K39">
        <v>4</v>
      </c>
      <c r="L39" s="32">
        <f t="shared" si="4"/>
        <v>0</v>
      </c>
      <c r="M39" s="33">
        <f t="shared" si="4"/>
        <v>1</v>
      </c>
    </row>
    <row r="40" spans="1:13">
      <c r="A40" s="46">
        <v>3</v>
      </c>
      <c r="B40" s="19">
        <f t="shared" si="5"/>
        <v>3160.7752213657964</v>
      </c>
      <c r="C40" s="19">
        <v>198.11612756158948</v>
      </c>
      <c r="D40" s="21">
        <v>5500</v>
      </c>
      <c r="F40" s="24">
        <v>3</v>
      </c>
      <c r="G40" s="24">
        <v>5500.0000000562723</v>
      </c>
      <c r="H40" s="24">
        <v>0</v>
      </c>
      <c r="I40" s="21">
        <f t="shared" si="6"/>
        <v>5500.0000000562723</v>
      </c>
      <c r="K40">
        <v>5</v>
      </c>
      <c r="L40" s="32">
        <f t="shared" si="4"/>
        <v>0</v>
      </c>
      <c r="M40" s="33">
        <f t="shared" si="4"/>
        <v>1</v>
      </c>
    </row>
    <row r="41" spans="1:13">
      <c r="A41" s="46">
        <v>4</v>
      </c>
      <c r="B41" s="19">
        <f t="shared" si="5"/>
        <v>3284.832568031436</v>
      </c>
      <c r="C41" s="19">
        <v>638.84661695903185</v>
      </c>
      <c r="D41" s="21">
        <v>44000</v>
      </c>
      <c r="F41" s="21">
        <v>4</v>
      </c>
      <c r="G41" s="24">
        <v>0</v>
      </c>
      <c r="H41" s="24">
        <v>43999.999999999971</v>
      </c>
      <c r="I41" s="21">
        <f t="shared" si="6"/>
        <v>43999.999999999971</v>
      </c>
      <c r="K41">
        <v>6</v>
      </c>
      <c r="L41" s="34">
        <f t="shared" si="4"/>
        <v>0</v>
      </c>
      <c r="M41" s="35">
        <f t="shared" si="4"/>
        <v>1</v>
      </c>
    </row>
    <row r="42" spans="1:13">
      <c r="A42" s="46">
        <v>5</v>
      </c>
      <c r="B42" s="19">
        <f t="shared" si="5"/>
        <v>3435.9314603175658</v>
      </c>
      <c r="C42" s="19">
        <v>130.86252328302402</v>
      </c>
      <c r="D42" s="21">
        <v>27500</v>
      </c>
      <c r="F42" s="24">
        <v>5</v>
      </c>
      <c r="G42" s="24">
        <v>0</v>
      </c>
      <c r="H42" s="24">
        <v>27500</v>
      </c>
      <c r="I42" s="21">
        <f t="shared" si="6"/>
        <v>27500</v>
      </c>
      <c r="L42" s="2"/>
      <c r="M42" s="2"/>
    </row>
    <row r="43" spans="1:13">
      <c r="A43" s="46">
        <v>6</v>
      </c>
      <c r="B43" s="19">
        <f t="shared" si="5"/>
        <v>3910.8726647642211</v>
      </c>
      <c r="C43" s="19">
        <v>1584.842263444536</v>
      </c>
      <c r="D43" s="21">
        <v>22000</v>
      </c>
      <c r="F43" s="21">
        <v>6</v>
      </c>
      <c r="G43" s="24">
        <v>0</v>
      </c>
      <c r="H43" s="24">
        <v>22000</v>
      </c>
      <c r="I43" s="21">
        <f t="shared" si="6"/>
        <v>22000</v>
      </c>
      <c r="K43" s="68" t="s">
        <v>36</v>
      </c>
      <c r="L43" s="68"/>
      <c r="M43" s="68"/>
    </row>
    <row r="44" spans="1:13">
      <c r="A44" s="47" t="s">
        <v>47</v>
      </c>
      <c r="B44" s="19">
        <f>$D44/2</f>
        <v>93500</v>
      </c>
      <c r="C44" s="19">
        <f>$D44/2</f>
        <v>93500</v>
      </c>
      <c r="D44" s="21">
        <f>SUM(D38:D43)</f>
        <v>187000</v>
      </c>
      <c r="F44" s="21"/>
      <c r="G44" s="19">
        <f>SUM(G38:G43)</f>
        <v>93499.999999999985</v>
      </c>
      <c r="H44" s="19">
        <f>SUM(H38:H43)</f>
        <v>93499.999999999971</v>
      </c>
      <c r="I44" s="21">
        <f t="shared" si="6"/>
        <v>186999.99999999994</v>
      </c>
      <c r="K44" s="26" t="s">
        <v>48</v>
      </c>
      <c r="L44" s="27">
        <f>SUMPRODUCT(L36:M41,B38:C43)</f>
        <v>11780.696326665662</v>
      </c>
      <c r="M44" s="24" t="s">
        <v>35</v>
      </c>
    </row>
    <row r="45" spans="1:13">
      <c r="A45" s="16"/>
      <c r="B45" s="12"/>
      <c r="C45" s="13"/>
      <c r="D45" s="15"/>
      <c r="F45" s="16"/>
      <c r="I45" s="14"/>
    </row>
    <row r="46" spans="1:13">
      <c r="A46" s="16"/>
      <c r="B46" s="13"/>
      <c r="C46" s="13"/>
      <c r="D46" s="15"/>
      <c r="F46" s="22" t="s">
        <v>34</v>
      </c>
      <c r="G46" s="25">
        <f>SUMPRODUCT(B38:C43,G38:H43)</f>
        <v>362187555.39442146</v>
      </c>
    </row>
    <row r="47" spans="1:13">
      <c r="D47" s="2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H3:I3"/>
    <mergeCell ref="C15:E15"/>
    <mergeCell ref="A17:A18"/>
    <mergeCell ref="B17:B18"/>
    <mergeCell ref="C17:C18"/>
    <mergeCell ref="D17:D18"/>
    <mergeCell ref="K43:M43"/>
    <mergeCell ref="K27:M27"/>
    <mergeCell ref="C34:D34"/>
    <mergeCell ref="A36:A37"/>
    <mergeCell ref="B36:B37"/>
    <mergeCell ref="C36:C37"/>
    <mergeCell ref="D36:D37"/>
  </mergeCells>
  <pageMargins left="0.7" right="0.7" top="0.75" bottom="0.75" header="0.3" footer="0.3"/>
  <pageSetup paperSize="9" orientation="portrait" horizontalDpi="180" verticalDpi="18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77"/>
  <sheetViews>
    <sheetView topLeftCell="A28" workbookViewId="0">
      <selection activeCell="A36" sqref="A36:A37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3845</v>
      </c>
      <c r="F1" s="24">
        <v>3520</v>
      </c>
      <c r="G1" s="17"/>
      <c r="H1" s="17"/>
    </row>
    <row r="2" spans="1:13" ht="15.75" thickBot="1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58" t="s">
        <v>37</v>
      </c>
      <c r="I3" s="59"/>
      <c r="J3" s="38">
        <f>L45+L28</f>
        <v>35082.176282458284</v>
      </c>
    </row>
    <row r="4" spans="1:13">
      <c r="A4" s="7">
        <v>1</v>
      </c>
      <c r="B4">
        <f>SQRT(('Исходные данные'!B22-'Итерация 16'!E$1)^2+('Исходные данные'!C22-'Итерация 16'!F$1)^2)</f>
        <v>1239.1081470154249</v>
      </c>
      <c r="C4">
        <v>1</v>
      </c>
      <c r="D4">
        <f>SQRT(('Исходные данные'!B34-'Итерация 16'!E$1)^2+('Исходные данные'!C34-'Итерация 16'!F$1)^2)</f>
        <v>3045.6848162605402</v>
      </c>
    </row>
    <row r="5" spans="1:13">
      <c r="A5" s="7">
        <v>2</v>
      </c>
      <c r="B5">
        <f>SQRT(('Исходные данные'!B23-'Итерация 16'!E$1)^2+('Исходные данные'!C23-'Итерация 16'!F$1)^2)</f>
        <v>881.50439590509131</v>
      </c>
      <c r="C5">
        <v>2</v>
      </c>
      <c r="D5">
        <f>SQRT(('Исходные данные'!B35-'Итерация 16'!E$1)^2+('Исходные данные'!C35-'Итерация 16'!F$1)^2)</f>
        <v>3926.7193686333126</v>
      </c>
    </row>
    <row r="6" spans="1:13">
      <c r="A6" s="7">
        <v>3</v>
      </c>
      <c r="B6">
        <f>SQRT(('Исходные данные'!B24-'Итерация 16'!E$1)^2+('Исходные данные'!C24-'Итерация 16'!F$1)^2)</f>
        <v>2442.0935690509486</v>
      </c>
      <c r="C6">
        <v>3</v>
      </c>
      <c r="D6">
        <f>SQRT(('Исходные данные'!B36-'Итерация 16'!E$1)^2+('Исходные данные'!C36-'Итерация 16'!F$1)^2)</f>
        <v>3600.7221497916221</v>
      </c>
    </row>
    <row r="7" spans="1:13">
      <c r="A7" s="7">
        <v>4</v>
      </c>
      <c r="B7">
        <f>SQRT(('Исходные данные'!B25-'Итерация 16'!E$1)^2+('Исходные данные'!C25-'Итерация 16'!F$1)^2)</f>
        <v>1421.48689758295</v>
      </c>
      <c r="C7">
        <v>4</v>
      </c>
      <c r="D7">
        <f>SQRT(('Исходные данные'!B37-'Итерация 16'!E$1)^2+('Исходные данные'!C37-'Итерация 16'!F$1)^2)</f>
        <v>3780.8497722073012</v>
      </c>
    </row>
    <row r="8" spans="1:13">
      <c r="A8" s="7">
        <v>5</v>
      </c>
      <c r="B8">
        <f>SQRT(('Исходные данные'!B26-'Итерация 16'!E$1)^2+('Исходные данные'!C26-'Итерация 16'!F$1)^2)</f>
        <v>1353.37540985493</v>
      </c>
      <c r="C8">
        <v>5</v>
      </c>
      <c r="D8">
        <f>SQRT(('Исходные данные'!B38-'Итерация 16'!E$1)^2+('Исходные данные'!C38-'Итерация 16'!F$1)^2)</f>
        <v>3854.7795008275116</v>
      </c>
    </row>
    <row r="9" spans="1:13">
      <c r="A9" s="7">
        <v>6</v>
      </c>
      <c r="B9">
        <f>SQRT(('Исходные данные'!B27-'Итерация 16'!E$1)^2+('Исходные данные'!C27-'Итерация 16'!F$1)^2)</f>
        <v>2207.7137495608436</v>
      </c>
      <c r="C9">
        <v>6</v>
      </c>
      <c r="D9">
        <f>SQRT(('Исходные данные'!B39-'Итерация 16'!E$1)^2+('Исходные данные'!C39-'Итерация 16'!F$1)^2)</f>
        <v>4121.6046632349398</v>
      </c>
    </row>
    <row r="10" spans="1:13">
      <c r="A10" s="7">
        <v>7</v>
      </c>
      <c r="B10">
        <f>SQRT(('Исходные данные'!B28-'Итерация 16'!E$1)^2+('Исходные данные'!C28-'Итерация 16'!F$1)^2)</f>
        <v>3719.8555079465118</v>
      </c>
    </row>
    <row r="11" spans="1:13">
      <c r="A11" s="7">
        <v>8</v>
      </c>
      <c r="B11">
        <f>SQRT(('Исходные данные'!B29-'Итерация 16'!E$1)^2+('Исходные данные'!C29-'Итерация 16'!F$1)^2)</f>
        <v>3770.8520257363589</v>
      </c>
    </row>
    <row r="12" spans="1:13">
      <c r="A12" s="7">
        <v>9</v>
      </c>
      <c r="B12">
        <f>SQRT(('Исходные данные'!B30-'Итерация 16'!E$1)^2+('Исходные данные'!C30-'Итерация 16'!F$1)^2)</f>
        <v>3970.456522869883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f>B4</f>
        <v>1239.1081470154249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f t="shared" ref="B20:B27" si="2">B5</f>
        <v>881.50439590509131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3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f t="shared" si="2"/>
        <v>2442.0935690509486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3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f t="shared" si="2"/>
        <v>1421.48689758295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3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f t="shared" si="2"/>
        <v>1353.37540985493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3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f t="shared" si="2"/>
        <v>2207.7137495608436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3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f t="shared" si="2"/>
        <v>3719.8555079465118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3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f t="shared" si="2"/>
        <v>3770.8520257363589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3"/>
        <v>5000</v>
      </c>
    </row>
    <row r="27" spans="1:13">
      <c r="A27" s="46">
        <v>9</v>
      </c>
      <c r="B27" s="19">
        <f t="shared" si="2"/>
        <v>3970.456522869883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3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3"/>
        <v>185000.00000049919</v>
      </c>
      <c r="K28" s="26" t="s">
        <v>48</v>
      </c>
      <c r="L28" s="27">
        <f>SUMPRODUCT(L17:M25,B19:C27)</f>
        <v>22154.498544086218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362551566.77950829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 ht="15.75" thickBot="1">
      <c r="A34" s="29"/>
      <c r="B34" s="29"/>
      <c r="C34" s="60" t="s">
        <v>36</v>
      </c>
      <c r="D34" s="60"/>
      <c r="E34" s="29"/>
      <c r="F34" s="29"/>
      <c r="G34" s="29"/>
      <c r="H34" s="29"/>
      <c r="I34" s="29"/>
    </row>
    <row r="35" spans="1:13">
      <c r="D35" s="2"/>
    </row>
    <row r="36" spans="1:13">
      <c r="A36" s="61" t="s">
        <v>49</v>
      </c>
      <c r="B36" s="63" t="s">
        <v>44</v>
      </c>
      <c r="C36" s="64" t="s">
        <v>45</v>
      </c>
      <c r="D36" s="64" t="s">
        <v>47</v>
      </c>
      <c r="F36" s="20"/>
      <c r="G36" s="20"/>
      <c r="H36" s="20"/>
      <c r="I36" s="2"/>
      <c r="L36" s="2">
        <v>1</v>
      </c>
      <c r="M36" s="2">
        <v>2</v>
      </c>
    </row>
    <row r="37" spans="1:13">
      <c r="A37" s="62"/>
      <c r="B37" s="63"/>
      <c r="C37" s="64"/>
      <c r="D37" s="64"/>
      <c r="F37" s="23"/>
      <c r="G37" s="21">
        <v>1</v>
      </c>
      <c r="H37" s="21">
        <v>2</v>
      </c>
      <c r="I37" s="24"/>
      <c r="K37">
        <v>1</v>
      </c>
      <c r="L37" s="30">
        <f t="shared" ref="L37:M42" si="4">IF(G38&gt;0,1,0)</f>
        <v>1</v>
      </c>
      <c r="M37" s="31">
        <f t="shared" si="4"/>
        <v>0</v>
      </c>
    </row>
    <row r="38" spans="1:13">
      <c r="A38" s="46">
        <v>1</v>
      </c>
      <c r="B38" s="19">
        <f t="shared" ref="B38:B43" si="5">D4</f>
        <v>3045.6848162605402</v>
      </c>
      <c r="C38" s="19">
        <v>5693.7427058131107</v>
      </c>
      <c r="D38" s="21">
        <v>38500</v>
      </c>
      <c r="F38" s="24">
        <v>1</v>
      </c>
      <c r="G38" s="24">
        <v>38500</v>
      </c>
      <c r="H38" s="24">
        <v>0</v>
      </c>
      <c r="I38" s="21">
        <f>SUM(G38:H38)</f>
        <v>38500</v>
      </c>
      <c r="K38">
        <v>2</v>
      </c>
      <c r="L38" s="32">
        <f t="shared" si="4"/>
        <v>1</v>
      </c>
      <c r="M38" s="33">
        <f t="shared" si="4"/>
        <v>0</v>
      </c>
    </row>
    <row r="39" spans="1:13">
      <c r="A39" s="46">
        <v>2</v>
      </c>
      <c r="B39" s="19">
        <f t="shared" si="5"/>
        <v>3926.7193686333126</v>
      </c>
      <c r="C39" s="19">
        <v>1400.8301110413067</v>
      </c>
      <c r="D39" s="21">
        <v>49500</v>
      </c>
      <c r="F39" s="21">
        <v>2</v>
      </c>
      <c r="G39" s="24">
        <v>49499.999999943713</v>
      </c>
      <c r="H39" s="24">
        <v>0</v>
      </c>
      <c r="I39" s="21">
        <f t="shared" ref="I39:I44" si="6">SUM(G39:H39)</f>
        <v>49499.999999943713</v>
      </c>
      <c r="K39">
        <v>3</v>
      </c>
      <c r="L39" s="32">
        <f t="shared" si="4"/>
        <v>1</v>
      </c>
      <c r="M39" s="33">
        <f t="shared" si="4"/>
        <v>0</v>
      </c>
    </row>
    <row r="40" spans="1:13">
      <c r="A40" s="46">
        <v>3</v>
      </c>
      <c r="B40" s="19">
        <f t="shared" si="5"/>
        <v>3600.7221497916221</v>
      </c>
      <c r="C40" s="19">
        <v>198.11612756158948</v>
      </c>
      <c r="D40" s="21">
        <v>5500</v>
      </c>
      <c r="F40" s="24">
        <v>3</v>
      </c>
      <c r="G40" s="24">
        <v>5500.0000000562723</v>
      </c>
      <c r="H40" s="24">
        <v>0</v>
      </c>
      <c r="I40" s="21">
        <f t="shared" si="6"/>
        <v>5500.0000000562723</v>
      </c>
      <c r="K40">
        <v>4</v>
      </c>
      <c r="L40" s="32">
        <f t="shared" si="4"/>
        <v>0</v>
      </c>
      <c r="M40" s="33">
        <f t="shared" si="4"/>
        <v>1</v>
      </c>
    </row>
    <row r="41" spans="1:13">
      <c r="A41" s="46">
        <v>4</v>
      </c>
      <c r="B41" s="19">
        <f t="shared" si="5"/>
        <v>3780.8497722073012</v>
      </c>
      <c r="C41" s="19">
        <v>638.84661695903185</v>
      </c>
      <c r="D41" s="21">
        <v>44000</v>
      </c>
      <c r="F41" s="21">
        <v>4</v>
      </c>
      <c r="G41" s="24">
        <v>0</v>
      </c>
      <c r="H41" s="24">
        <v>43999.999999999971</v>
      </c>
      <c r="I41" s="21">
        <f t="shared" si="6"/>
        <v>43999.999999999971</v>
      </c>
      <c r="K41">
        <v>5</v>
      </c>
      <c r="L41" s="32">
        <f t="shared" si="4"/>
        <v>0</v>
      </c>
      <c r="M41" s="33">
        <f t="shared" si="4"/>
        <v>1</v>
      </c>
    </row>
    <row r="42" spans="1:13">
      <c r="A42" s="46">
        <v>5</v>
      </c>
      <c r="B42" s="19">
        <f t="shared" si="5"/>
        <v>3854.7795008275116</v>
      </c>
      <c r="C42" s="19">
        <v>130.86252328302402</v>
      </c>
      <c r="D42" s="21">
        <v>27500</v>
      </c>
      <c r="F42" s="24">
        <v>5</v>
      </c>
      <c r="G42" s="24">
        <v>0</v>
      </c>
      <c r="H42" s="24">
        <v>27500</v>
      </c>
      <c r="I42" s="21">
        <f t="shared" si="6"/>
        <v>27500</v>
      </c>
      <c r="K42">
        <v>6</v>
      </c>
      <c r="L42" s="34">
        <f t="shared" si="4"/>
        <v>0</v>
      </c>
      <c r="M42" s="35">
        <f t="shared" si="4"/>
        <v>1</v>
      </c>
    </row>
    <row r="43" spans="1:13">
      <c r="A43" s="46">
        <v>6</v>
      </c>
      <c r="B43" s="19">
        <f t="shared" si="5"/>
        <v>4121.6046632349398</v>
      </c>
      <c r="C43" s="19">
        <v>1584.842263444536</v>
      </c>
      <c r="D43" s="21">
        <v>22000</v>
      </c>
      <c r="F43" s="21">
        <v>6</v>
      </c>
      <c r="G43" s="24">
        <v>0</v>
      </c>
      <c r="H43" s="24">
        <v>22000</v>
      </c>
      <c r="I43" s="21">
        <f t="shared" si="6"/>
        <v>22000</v>
      </c>
      <c r="L43" s="2"/>
      <c r="M43" s="2"/>
    </row>
    <row r="44" spans="1:13">
      <c r="A44" s="47" t="s">
        <v>47</v>
      </c>
      <c r="B44" s="19">
        <f>$D44/2</f>
        <v>93500</v>
      </c>
      <c r="C44" s="19">
        <f>$D44/2</f>
        <v>93500</v>
      </c>
      <c r="D44" s="21">
        <f>SUM(D38:D43)</f>
        <v>187000</v>
      </c>
      <c r="F44" s="21"/>
      <c r="G44" s="19">
        <f>SUM(G38:G43)</f>
        <v>93499.999999999985</v>
      </c>
      <c r="H44" s="19">
        <f>SUM(H38:H43)</f>
        <v>93499.999999999971</v>
      </c>
      <c r="I44" s="21">
        <f t="shared" si="6"/>
        <v>186999.99999999994</v>
      </c>
      <c r="K44" s="68" t="s">
        <v>36</v>
      </c>
      <c r="L44" s="68"/>
      <c r="M44" s="68"/>
    </row>
    <row r="45" spans="1:13">
      <c r="A45" s="16"/>
      <c r="B45" s="12"/>
      <c r="C45" s="13"/>
      <c r="D45" s="15"/>
      <c r="F45" s="16"/>
      <c r="I45" s="14"/>
      <c r="K45" s="26" t="s">
        <v>48</v>
      </c>
      <c r="L45" s="27">
        <f>SUMPRODUCT(L37:M42,B38:C43)</f>
        <v>12927.677738372066</v>
      </c>
      <c r="M45" s="24" t="s">
        <v>35</v>
      </c>
    </row>
    <row r="46" spans="1:13">
      <c r="A46" s="16"/>
      <c r="B46" s="13"/>
      <c r="C46" s="13"/>
      <c r="D46" s="15"/>
      <c r="F46" s="22" t="s">
        <v>34</v>
      </c>
      <c r="G46" s="25">
        <f>SUMPRODUCT(B38:C43,G38:H43)</f>
        <v>398009946.32947564</v>
      </c>
    </row>
    <row r="47" spans="1:13">
      <c r="D47" s="2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H3:I3"/>
    <mergeCell ref="C15:E15"/>
    <mergeCell ref="A17:A18"/>
    <mergeCell ref="B17:B18"/>
    <mergeCell ref="C17:C18"/>
    <mergeCell ref="D17:D18"/>
    <mergeCell ref="K44:M44"/>
    <mergeCell ref="K27:M27"/>
    <mergeCell ref="C34:D34"/>
    <mergeCell ref="A36:A37"/>
    <mergeCell ref="B36:B37"/>
    <mergeCell ref="C36:C37"/>
    <mergeCell ref="D36:D37"/>
  </mergeCells>
  <pageMargins left="0.7" right="0.7" top="0.75" bottom="0.75" header="0.3" footer="0.3"/>
  <pageSetup paperSize="9" orientation="portrait" horizontalDpi="180" verticalDpi="18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77"/>
  <sheetViews>
    <sheetView tabSelected="1" topLeftCell="A22" workbookViewId="0">
      <selection activeCell="A36" sqref="A36:A37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4160</v>
      </c>
      <c r="F1" s="24">
        <v>3460</v>
      </c>
      <c r="G1" s="17"/>
      <c r="H1" s="17"/>
    </row>
    <row r="2" spans="1:13" ht="15.75" thickBot="1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58" t="s">
        <v>37</v>
      </c>
      <c r="I3" s="59"/>
      <c r="J3" s="38">
        <f>L44+L28</f>
        <v>35021.242703732059</v>
      </c>
    </row>
    <row r="4" spans="1:13">
      <c r="A4" s="7">
        <v>1</v>
      </c>
      <c r="B4">
        <f>SQRT(('Исходные данные'!B22-'Итерация 17'!E$1)^2+('Исходные данные'!C22-'Итерация 17'!F$1)^2)</f>
        <v>1544.6760178108548</v>
      </c>
      <c r="C4">
        <v>1</v>
      </c>
      <c r="D4">
        <f>SQRT(('Исходные данные'!B34-'Итерация 17'!E$1)^2+('Исходные данные'!C34-'Итерация 17'!F$1)^2)</f>
        <v>3167.1913424989025</v>
      </c>
    </row>
    <row r="5" spans="1:13">
      <c r="A5" s="7">
        <v>2</v>
      </c>
      <c r="B5">
        <f>SQRT(('Исходные данные'!B23-'Итерация 17'!E$1)^2+('Исходные данные'!C23-'Итерация 17'!F$1)^2)</f>
        <v>1187.4868420323655</v>
      </c>
      <c r="C5">
        <v>2</v>
      </c>
      <c r="D5">
        <f>SQRT(('Исходные данные'!B35-'Итерация 17'!E$1)^2+('Исходные данные'!C35-'Итерация 17'!F$1)^2)</f>
        <v>3620.1243072579705</v>
      </c>
    </row>
    <row r="6" spans="1:13">
      <c r="A6" s="7">
        <v>3</v>
      </c>
      <c r="B6">
        <f>SQRT(('Исходные данные'!B24-'Итерация 17'!E$1)^2+('Исходные данные'!C24-'Итерация 17'!F$1)^2)</f>
        <v>2592.7043796005746</v>
      </c>
      <c r="C6">
        <v>3</v>
      </c>
      <c r="D6">
        <f>SQRT(('Исходные данные'!B36-'Итерация 17'!E$1)^2+('Исходные данные'!C36-'Итерация 17'!F$1)^2)</f>
        <v>3280.3086745000082</v>
      </c>
    </row>
    <row r="7" spans="1:13">
      <c r="A7" s="7">
        <v>4</v>
      </c>
      <c r="B7">
        <f>SQRT(('Исходные данные'!B25-'Итерация 17'!E$1)^2+('Исходные данные'!C25-'Итерация 17'!F$1)^2)</f>
        <v>1354.400236266961</v>
      </c>
      <c r="C7">
        <v>4</v>
      </c>
      <c r="D7">
        <f>SQRT(('Исходные данные'!B37-'Итерация 17'!E$1)^2+('Исходные данные'!C37-'Итерация 17'!F$1)^2)</f>
        <v>3461.6181187415805</v>
      </c>
    </row>
    <row r="8" spans="1:13">
      <c r="A8" s="7">
        <v>5</v>
      </c>
      <c r="B8">
        <f>SQRT(('Исходные данные'!B26-'Итерация 17'!E$1)^2+('Исходные данные'!C26-'Итерация 17'!F$1)^2)</f>
        <v>1033.2473082471593</v>
      </c>
      <c r="C8">
        <v>5</v>
      </c>
      <c r="D8">
        <f>SQRT(('Исходные данные'!B38-'Итерация 17'!E$1)^2+('Исходные данные'!C38-'Итерация 17'!F$1)^2)</f>
        <v>3535.4349095974035</v>
      </c>
    </row>
    <row r="9" spans="1:13">
      <c r="A9" s="7">
        <v>6</v>
      </c>
      <c r="B9">
        <f>SQRT(('Исходные данные'!B27-'Итерация 17'!E$1)^2+('Исходные данные'!C27-'Итерация 17'!F$1)^2)</f>
        <v>1916.0441017888916</v>
      </c>
      <c r="C9">
        <v>6</v>
      </c>
      <c r="D9">
        <f>SQRT(('Исходные данные'!B39-'Итерация 17'!E$1)^2+('Исходные данные'!C39-'Итерация 17'!F$1)^2)</f>
        <v>3839.0102891240081</v>
      </c>
    </row>
    <row r="10" spans="1:13">
      <c r="A10" s="7">
        <v>7</v>
      </c>
      <c r="B10">
        <f>SQRT(('Исходные данные'!B28-'Итерация 17'!E$1)^2+('Исходные данные'!C28-'Итерация 17'!F$1)^2)</f>
        <v>3399.3087532614627</v>
      </c>
    </row>
    <row r="11" spans="1:13">
      <c r="A11" s="7">
        <v>8</v>
      </c>
      <c r="B11">
        <f>SQRT(('Исходные данные'!B29-'Итерация 17'!E$1)^2+('Исходные данные'!C29-'Итерация 17'!F$1)^2)</f>
        <v>3453.2593299664013</v>
      </c>
    </row>
    <row r="12" spans="1:13">
      <c r="A12" s="7">
        <v>9</v>
      </c>
      <c r="B12">
        <f>SQRT(('Исходные данные'!B30-'Итерация 17'!E$1)^2+('Исходные данные'!C30-'Итерация 17'!F$1)^2)</f>
        <v>3651.5339242570376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f>B4</f>
        <v>1544.6760178108548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f t="shared" ref="B20:B27" si="2">B5</f>
        <v>1187.4868420323655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3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f t="shared" si="2"/>
        <v>2592.7043796005746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3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f t="shared" si="2"/>
        <v>1354.400236266961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3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f t="shared" si="2"/>
        <v>1033.2473082471593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3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f t="shared" si="2"/>
        <v>1916.0441017888916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3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f t="shared" si="2"/>
        <v>3399.3087532614627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3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f t="shared" si="2"/>
        <v>3453.2593299664013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3"/>
        <v>5000</v>
      </c>
    </row>
    <row r="27" spans="1:13">
      <c r="A27" s="46">
        <v>9</v>
      </c>
      <c r="B27" s="19">
        <f t="shared" si="2"/>
        <v>3651.5339242570376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3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3"/>
        <v>185000.00000049919</v>
      </c>
      <c r="K28" s="26" t="s">
        <v>48</v>
      </c>
      <c r="L28" s="27">
        <f>SUMPRODUCT(L17:M25,B19:C27)</f>
        <v>22599.066975788588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384213218.22290748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 ht="15.75" thickBot="1">
      <c r="A34" s="29"/>
      <c r="B34" s="29"/>
      <c r="C34" s="60" t="s">
        <v>36</v>
      </c>
      <c r="D34" s="60"/>
      <c r="E34" s="29"/>
      <c r="F34" s="29"/>
      <c r="G34" s="29"/>
      <c r="H34" s="29"/>
      <c r="I34" s="29"/>
    </row>
    <row r="35" spans="1:13">
      <c r="D35" s="2"/>
      <c r="L35" s="2">
        <v>1</v>
      </c>
      <c r="M35" s="2">
        <v>2</v>
      </c>
    </row>
    <row r="36" spans="1:13">
      <c r="A36" s="61" t="s">
        <v>49</v>
      </c>
      <c r="B36" s="63" t="s">
        <v>44</v>
      </c>
      <c r="C36" s="64" t="s">
        <v>45</v>
      </c>
      <c r="D36" s="64" t="s">
        <v>47</v>
      </c>
      <c r="F36" s="20"/>
      <c r="G36" s="20"/>
      <c r="H36" s="20"/>
      <c r="I36" s="2"/>
      <c r="K36">
        <v>1</v>
      </c>
      <c r="L36" s="30">
        <f t="shared" ref="L36:M41" si="4">IF(G38&gt;0,1,0)</f>
        <v>1</v>
      </c>
      <c r="M36" s="31">
        <f t="shared" si="4"/>
        <v>0</v>
      </c>
    </row>
    <row r="37" spans="1:13">
      <c r="A37" s="62"/>
      <c r="B37" s="63"/>
      <c r="C37" s="64"/>
      <c r="D37" s="64"/>
      <c r="F37" s="23"/>
      <c r="G37" s="21">
        <v>1</v>
      </c>
      <c r="H37" s="21">
        <v>2</v>
      </c>
      <c r="I37" s="24"/>
      <c r="K37">
        <v>2</v>
      </c>
      <c r="L37" s="32">
        <f t="shared" si="4"/>
        <v>1</v>
      </c>
      <c r="M37" s="33">
        <f t="shared" si="4"/>
        <v>0</v>
      </c>
    </row>
    <row r="38" spans="1:13">
      <c r="A38" s="46">
        <v>1</v>
      </c>
      <c r="B38" s="19">
        <f t="shared" ref="B38:B43" si="5">D4</f>
        <v>3167.1913424989025</v>
      </c>
      <c r="C38" s="19">
        <v>5693.7427058131107</v>
      </c>
      <c r="D38" s="21">
        <v>38500</v>
      </c>
      <c r="F38" s="24">
        <v>1</v>
      </c>
      <c r="G38" s="24">
        <v>38500</v>
      </c>
      <c r="H38" s="24">
        <v>0</v>
      </c>
      <c r="I38" s="21">
        <f>SUM(G38:H38)</f>
        <v>38500</v>
      </c>
      <c r="K38">
        <v>3</v>
      </c>
      <c r="L38" s="32">
        <f t="shared" si="4"/>
        <v>1</v>
      </c>
      <c r="M38" s="33">
        <f t="shared" si="4"/>
        <v>0</v>
      </c>
    </row>
    <row r="39" spans="1:13">
      <c r="A39" s="46">
        <v>2</v>
      </c>
      <c r="B39" s="19">
        <f t="shared" si="5"/>
        <v>3620.1243072579705</v>
      </c>
      <c r="C39" s="19">
        <v>1400.8301110413067</v>
      </c>
      <c r="D39" s="21">
        <v>49500</v>
      </c>
      <c r="F39" s="21">
        <v>2</v>
      </c>
      <c r="G39" s="24">
        <v>49499.999999943713</v>
      </c>
      <c r="H39" s="24">
        <v>0</v>
      </c>
      <c r="I39" s="21">
        <f t="shared" ref="I39:I44" si="6">SUM(G39:H39)</f>
        <v>49499.999999943713</v>
      </c>
      <c r="K39">
        <v>4</v>
      </c>
      <c r="L39" s="32">
        <f t="shared" si="4"/>
        <v>0</v>
      </c>
      <c r="M39" s="33">
        <f t="shared" si="4"/>
        <v>1</v>
      </c>
    </row>
    <row r="40" spans="1:13">
      <c r="A40" s="46">
        <v>3</v>
      </c>
      <c r="B40" s="19">
        <f t="shared" si="5"/>
        <v>3280.3086745000082</v>
      </c>
      <c r="C40" s="19">
        <v>198.11612756158948</v>
      </c>
      <c r="D40" s="21">
        <v>5500</v>
      </c>
      <c r="F40" s="24">
        <v>3</v>
      </c>
      <c r="G40" s="24">
        <v>5500.0000000562723</v>
      </c>
      <c r="H40" s="24">
        <v>0</v>
      </c>
      <c r="I40" s="21">
        <f t="shared" si="6"/>
        <v>5500.0000000562723</v>
      </c>
      <c r="K40">
        <v>5</v>
      </c>
      <c r="L40" s="32">
        <f t="shared" si="4"/>
        <v>0</v>
      </c>
      <c r="M40" s="33">
        <f t="shared" si="4"/>
        <v>1</v>
      </c>
    </row>
    <row r="41" spans="1:13">
      <c r="A41" s="46">
        <v>4</v>
      </c>
      <c r="B41" s="19">
        <f t="shared" si="5"/>
        <v>3461.6181187415805</v>
      </c>
      <c r="C41" s="19">
        <v>638.84661695903185</v>
      </c>
      <c r="D41" s="21">
        <v>44000</v>
      </c>
      <c r="F41" s="21">
        <v>4</v>
      </c>
      <c r="G41" s="24">
        <v>0</v>
      </c>
      <c r="H41" s="24">
        <v>43999.999999999971</v>
      </c>
      <c r="I41" s="21">
        <f t="shared" si="6"/>
        <v>43999.999999999971</v>
      </c>
      <c r="K41">
        <v>6</v>
      </c>
      <c r="L41" s="34">
        <f t="shared" si="4"/>
        <v>0</v>
      </c>
      <c r="M41" s="35">
        <f t="shared" si="4"/>
        <v>1</v>
      </c>
    </row>
    <row r="42" spans="1:13">
      <c r="A42" s="46">
        <v>5</v>
      </c>
      <c r="B42" s="19">
        <f t="shared" si="5"/>
        <v>3535.4349095974035</v>
      </c>
      <c r="C42" s="19">
        <v>130.86252328302402</v>
      </c>
      <c r="D42" s="21">
        <v>27500</v>
      </c>
      <c r="F42" s="24">
        <v>5</v>
      </c>
      <c r="G42" s="24">
        <v>0</v>
      </c>
      <c r="H42" s="24">
        <v>27500</v>
      </c>
      <c r="I42" s="21">
        <f t="shared" si="6"/>
        <v>27500</v>
      </c>
      <c r="L42" s="2"/>
      <c r="M42" s="2"/>
    </row>
    <row r="43" spans="1:13">
      <c r="A43" s="46">
        <v>6</v>
      </c>
      <c r="B43" s="19">
        <f t="shared" si="5"/>
        <v>3839.0102891240081</v>
      </c>
      <c r="C43" s="19">
        <v>1584.842263444536</v>
      </c>
      <c r="D43" s="21">
        <v>22000</v>
      </c>
      <c r="F43" s="21">
        <v>6</v>
      </c>
      <c r="G43" s="24">
        <v>0</v>
      </c>
      <c r="H43" s="24">
        <v>22000</v>
      </c>
      <c r="I43" s="21">
        <f t="shared" si="6"/>
        <v>22000</v>
      </c>
      <c r="K43" s="68" t="s">
        <v>36</v>
      </c>
      <c r="L43" s="68"/>
      <c r="M43" s="68"/>
    </row>
    <row r="44" spans="1:13">
      <c r="A44" s="47" t="s">
        <v>47</v>
      </c>
      <c r="B44" s="19">
        <f>$D44/2</f>
        <v>93500</v>
      </c>
      <c r="C44" s="19">
        <f>$D44/2</f>
        <v>93500</v>
      </c>
      <c r="D44" s="21">
        <f>SUM(D38:D43)</f>
        <v>187000</v>
      </c>
      <c r="F44" s="21"/>
      <c r="G44" s="19">
        <f>SUM(G38:G43)</f>
        <v>93499.999999999985</v>
      </c>
      <c r="H44" s="19">
        <f>SUM(H38:H43)</f>
        <v>93499.999999999971</v>
      </c>
      <c r="I44" s="21">
        <f t="shared" si="6"/>
        <v>186999.99999999994</v>
      </c>
      <c r="K44" s="26" t="s">
        <v>48</v>
      </c>
      <c r="L44" s="27">
        <f>SUMPRODUCT(L36:M41,B38:C43)</f>
        <v>12422.175727943473</v>
      </c>
      <c r="M44" s="24" t="s">
        <v>35</v>
      </c>
    </row>
    <row r="45" spans="1:13">
      <c r="A45" s="16"/>
      <c r="B45" s="12"/>
      <c r="C45" s="13"/>
      <c r="D45" s="15"/>
      <c r="F45" s="16"/>
      <c r="I45" s="14"/>
    </row>
    <row r="46" spans="1:13">
      <c r="A46" s="16"/>
      <c r="B46" s="13"/>
      <c r="C46" s="13"/>
      <c r="D46" s="15"/>
      <c r="F46" s="22" t="s">
        <v>34</v>
      </c>
      <c r="G46" s="25">
        <f>SUMPRODUCT(B38:C43,G38:H43)</f>
        <v>385749217.93746853</v>
      </c>
    </row>
    <row r="47" spans="1:13">
      <c r="D47" s="2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H3:I3"/>
    <mergeCell ref="C15:E15"/>
    <mergeCell ref="A17:A18"/>
    <mergeCell ref="B17:B18"/>
    <mergeCell ref="C17:C18"/>
    <mergeCell ref="D17:D18"/>
    <mergeCell ref="K43:M43"/>
    <mergeCell ref="K27:M27"/>
    <mergeCell ref="C34:D34"/>
    <mergeCell ref="A36:A37"/>
    <mergeCell ref="B36:B37"/>
    <mergeCell ref="C36:C37"/>
    <mergeCell ref="D36:D37"/>
  </mergeCells>
  <pageMargins left="0.7" right="0.7" top="0.75" bottom="0.75" header="0.3" footer="0.3"/>
  <pageSetup paperSize="9" orientation="portrait" horizontalDpi="180" verticalDpi="18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77"/>
  <sheetViews>
    <sheetView topLeftCell="A19" workbookViewId="0">
      <selection activeCell="D31" sqref="D31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0">
      <c r="A1" s="71" t="s">
        <v>41</v>
      </c>
      <c r="B1" s="71"/>
      <c r="C1" s="71"/>
      <c r="D1" s="72"/>
      <c r="E1" s="24">
        <v>4585</v>
      </c>
      <c r="F1" s="24">
        <v>3500</v>
      </c>
      <c r="G1" s="17"/>
      <c r="H1" s="17"/>
    </row>
    <row r="2" spans="1:10" ht="15.75" thickBot="1">
      <c r="A2" s="25"/>
      <c r="B2" s="25"/>
      <c r="C2" s="25"/>
      <c r="D2" s="25"/>
      <c r="E2" s="25"/>
      <c r="F2" s="25"/>
      <c r="G2" s="25"/>
      <c r="H2" s="25"/>
    </row>
    <row r="3" spans="1:10" ht="15.75" thickBot="1">
      <c r="B3" s="10" t="s">
        <v>13</v>
      </c>
      <c r="D3" s="10" t="s">
        <v>14</v>
      </c>
      <c r="E3" s="25"/>
      <c r="F3" s="25"/>
      <c r="G3" s="25"/>
      <c r="H3" s="58" t="s">
        <v>37</v>
      </c>
      <c r="I3" s="59"/>
      <c r="J3" s="38">
        <f>L43+L30</f>
        <v>35035.222450268622</v>
      </c>
    </row>
    <row r="4" spans="1:10">
      <c r="A4" s="7">
        <v>1</v>
      </c>
      <c r="B4">
        <f>SQRT(('Исходные данные'!B22-'Итерация 18'!E$1)^2+('Исходные данные'!C22-'Итерация 18'!F$1)^2)</f>
        <v>1920.3512699503704</v>
      </c>
      <c r="C4">
        <v>1</v>
      </c>
      <c r="D4">
        <f>SQRT(('Исходные данные'!B34-'Итерация 18'!E$1)^2+('Исходные данные'!C34-'Итерация 18'!F$1)^2)</f>
        <v>3462.986572310092</v>
      </c>
    </row>
    <row r="5" spans="1:10">
      <c r="A5" s="7">
        <v>2</v>
      </c>
      <c r="B5">
        <f>SQRT(('Исходные данные'!B23-'Итерация 18'!E$1)^2+('Исходные данные'!C23-'Итерация 18'!F$1)^2)</f>
        <v>1568.6459128815527</v>
      </c>
      <c r="C5">
        <v>2</v>
      </c>
      <c r="D5">
        <f>SQRT(('Исходные данные'!B35-'Итерация 18'!E$1)^2+('Исходные данные'!C35-'Итерация 18'!F$1)^2)</f>
        <v>3274.5877603142658</v>
      </c>
    </row>
    <row r="6" spans="1:10">
      <c r="A6" s="7">
        <v>3</v>
      </c>
      <c r="B6">
        <f>SQRT(('Исходные данные'!B24-'Итерация 18'!E$1)^2+('Исходные данные'!C24-'Итерация 18'!F$1)^2)</f>
        <v>2734.6555541786247</v>
      </c>
      <c r="C6">
        <v>3</v>
      </c>
      <c r="D6">
        <f>SQRT(('Исходные данные'!B36-'Итерация 18'!E$1)^2+('Исходные данные'!C36-'Итерация 18'!F$1)^2)</f>
        <v>2867.5425018646192</v>
      </c>
    </row>
    <row r="7" spans="1:10">
      <c r="A7" s="7">
        <v>4</v>
      </c>
      <c r="B7">
        <f>SQRT(('Исходные данные'!B25-'Итерация 18'!E$1)^2+('Исходные данные'!C25-'Итерация 18'!F$1)^2)</f>
        <v>1260.8033153509709</v>
      </c>
      <c r="C7">
        <v>4</v>
      </c>
      <c r="D7">
        <f>SQRT(('Исходные данные'!B37-'Итерация 18'!E$1)^2+('Исходные данные'!C37-'Итерация 18'!F$1)^2)</f>
        <v>3069.4339869102901</v>
      </c>
    </row>
    <row r="8" spans="1:10">
      <c r="A8" s="7">
        <v>5</v>
      </c>
      <c r="B8">
        <f>SQRT(('Исходные данные'!B26-'Итерация 18'!E$1)^2+('Исходные данные'!C26-'Итерация 18'!F$1)^2)</f>
        <v>648.55608855364233</v>
      </c>
      <c r="C8">
        <v>5</v>
      </c>
      <c r="D8">
        <f>SQRT(('Исходные данные'!B38-'Итерация 18'!E$1)^2+('Исходные данные'!C38-'Итерация 18'!F$1)^2)</f>
        <v>3117.0378566838099</v>
      </c>
    </row>
    <row r="9" spans="1:10">
      <c r="A9" s="7">
        <v>6</v>
      </c>
      <c r="B9">
        <f>SQRT(('Исходные данные'!B27-'Итерация 18'!E$1)^2+('Исходные данные'!C27-'Итерация 18'!F$1)^2)</f>
        <v>1627.8820596099706</v>
      </c>
      <c r="C9">
        <v>6</v>
      </c>
      <c r="D9">
        <f>SQRT(('Исходные данные'!B39-'Итерация 18'!E$1)^2+('Исходные данные'!C39-'Итерация 18'!F$1)^2)</f>
        <v>3424.708016751209</v>
      </c>
    </row>
    <row r="10" spans="1:10">
      <c r="A10" s="7">
        <v>7</v>
      </c>
      <c r="B10">
        <f>SQRT(('Исходные данные'!B28-'Итерация 18'!E$1)^2+('Исходные данные'!C28-'Итерация 18'!F$1)^2)</f>
        <v>2995.651014387357</v>
      </c>
    </row>
    <row r="11" spans="1:10">
      <c r="A11" s="7">
        <v>8</v>
      </c>
      <c r="B11">
        <f>SQRT(('Исходные данные'!B29-'Итерация 18'!E$1)^2+('Исходные данные'!C29-'Итерация 18'!F$1)^2)</f>
        <v>3030.9610687041163</v>
      </c>
    </row>
    <row r="12" spans="1:10">
      <c r="A12" s="7">
        <v>9</v>
      </c>
      <c r="B12">
        <f>SQRT(('Исходные данные'!B30-'Итерация 18'!E$1)^2+('Исходные данные'!C30-'Итерация 18'!F$1)^2)</f>
        <v>3231.8918608146528</v>
      </c>
    </row>
    <row r="15" spans="1:10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0">
      <c r="D16" s="2"/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L18" s="2">
        <v>1</v>
      </c>
      <c r="M18" s="2">
        <v>2</v>
      </c>
    </row>
    <row r="19" spans="1:13">
      <c r="A19" s="46">
        <v>1</v>
      </c>
      <c r="B19" s="19">
        <f>B4</f>
        <v>1920.3512699503704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1</v>
      </c>
      <c r="L19" s="30">
        <f t="shared" ref="L19:L27" si="0">IF(G19&gt;0,1,0)</f>
        <v>1</v>
      </c>
      <c r="M19" s="31">
        <f t="shared" ref="M19:M27" si="1">IF(H19&gt;0,1,0)</f>
        <v>0</v>
      </c>
    </row>
    <row r="20" spans="1:13">
      <c r="A20" s="46">
        <v>2</v>
      </c>
      <c r="B20" s="19">
        <f t="shared" ref="B20:B27" si="2">B5</f>
        <v>1568.6459128815527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3">SUM(G20:H20)</f>
        <v>10000</v>
      </c>
      <c r="K20">
        <v>2</v>
      </c>
      <c r="L20" s="32">
        <f t="shared" si="0"/>
        <v>1</v>
      </c>
      <c r="M20" s="33">
        <f t="shared" si="1"/>
        <v>0</v>
      </c>
    </row>
    <row r="21" spans="1:13">
      <c r="A21" s="46">
        <v>3</v>
      </c>
      <c r="B21" s="19">
        <f t="shared" si="2"/>
        <v>2734.6555541786247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3"/>
        <v>50000</v>
      </c>
      <c r="K21">
        <v>3</v>
      </c>
      <c r="L21" s="32">
        <f t="shared" si="0"/>
        <v>1</v>
      </c>
      <c r="M21" s="33">
        <f t="shared" si="1"/>
        <v>1</v>
      </c>
    </row>
    <row r="22" spans="1:13">
      <c r="A22" s="46">
        <v>4</v>
      </c>
      <c r="B22" s="19">
        <f t="shared" si="2"/>
        <v>1260.8033153509709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3"/>
        <v>20000</v>
      </c>
      <c r="K22">
        <v>4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f t="shared" si="2"/>
        <v>648.55608855364233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3"/>
        <v>10000</v>
      </c>
      <c r="K23">
        <v>5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f t="shared" si="2"/>
        <v>1627.8820596099706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3"/>
        <v>30000</v>
      </c>
      <c r="K24">
        <v>6</v>
      </c>
      <c r="L24" s="32">
        <f t="shared" si="0"/>
        <v>0</v>
      </c>
      <c r="M24" s="33">
        <f t="shared" si="1"/>
        <v>1</v>
      </c>
    </row>
    <row r="25" spans="1:13">
      <c r="A25" s="46">
        <v>7</v>
      </c>
      <c r="B25" s="19">
        <f t="shared" si="2"/>
        <v>2995.651014387357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3"/>
        <v>15000</v>
      </c>
      <c r="K25">
        <v>7</v>
      </c>
      <c r="L25" s="32">
        <f t="shared" si="0"/>
        <v>0</v>
      </c>
      <c r="M25" s="33">
        <f t="shared" si="1"/>
        <v>1</v>
      </c>
    </row>
    <row r="26" spans="1:13">
      <c r="A26" s="46">
        <v>8</v>
      </c>
      <c r="B26" s="19">
        <f t="shared" si="2"/>
        <v>3030.9610687041163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3"/>
        <v>5000</v>
      </c>
      <c r="K26">
        <v>8</v>
      </c>
      <c r="L26" s="32">
        <f t="shared" si="0"/>
        <v>1</v>
      </c>
      <c r="M26" s="33">
        <f t="shared" si="1"/>
        <v>1</v>
      </c>
    </row>
    <row r="27" spans="1:13">
      <c r="A27" s="46">
        <v>9</v>
      </c>
      <c r="B27" s="19">
        <f t="shared" si="2"/>
        <v>3231.8918608146528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3"/>
        <v>5000.0000004991916</v>
      </c>
      <c r="K27">
        <v>9</v>
      </c>
      <c r="L27" s="34">
        <f t="shared" si="0"/>
        <v>0</v>
      </c>
      <c r="M27" s="35">
        <f t="shared" si="1"/>
        <v>1</v>
      </c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3"/>
        <v>185000.00000049919</v>
      </c>
    </row>
    <row r="29" spans="1:13">
      <c r="A29" s="16"/>
      <c r="B29" s="12"/>
      <c r="C29" s="13"/>
      <c r="D29" s="15"/>
      <c r="F29" s="16"/>
      <c r="I29" s="14"/>
      <c r="K29" s="68" t="s">
        <v>38</v>
      </c>
      <c r="L29" s="68"/>
      <c r="M29" s="68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409058414.94617844</v>
      </c>
      <c r="K30" s="26" t="s">
        <v>48</v>
      </c>
      <c r="L30" s="27">
        <f>SUMPRODUCT(L19:M27,B19:C27)</f>
        <v>23075.554212093055</v>
      </c>
      <c r="M30" s="24" t="s">
        <v>35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 ht="15.75" thickBot="1">
      <c r="A33" s="29"/>
      <c r="B33" s="29"/>
      <c r="C33" s="60" t="s">
        <v>36</v>
      </c>
      <c r="D33" s="60"/>
      <c r="E33" s="29"/>
      <c r="F33" s="29"/>
      <c r="G33" s="29"/>
      <c r="H33" s="29"/>
      <c r="I33" s="29"/>
    </row>
    <row r="34" spans="1:13">
      <c r="D34" s="2"/>
      <c r="L34" s="2">
        <v>1</v>
      </c>
      <c r="M34" s="2">
        <v>2</v>
      </c>
    </row>
    <row r="35" spans="1:13">
      <c r="A35" s="61" t="s">
        <v>49</v>
      </c>
      <c r="B35" s="63" t="s">
        <v>44</v>
      </c>
      <c r="C35" s="64" t="s">
        <v>45</v>
      </c>
      <c r="D35" s="64" t="s">
        <v>47</v>
      </c>
      <c r="F35" s="20"/>
      <c r="G35" s="20"/>
      <c r="H35" s="20"/>
      <c r="I35" s="2"/>
      <c r="K35">
        <v>1</v>
      </c>
      <c r="L35" s="30">
        <f t="shared" ref="L35:M40" si="4">IF(G37&gt;0,1,0)</f>
        <v>1</v>
      </c>
      <c r="M35" s="31">
        <f t="shared" si="4"/>
        <v>0</v>
      </c>
    </row>
    <row r="36" spans="1:13">
      <c r="A36" s="62"/>
      <c r="B36" s="63"/>
      <c r="C36" s="64"/>
      <c r="D36" s="64"/>
      <c r="F36" s="23"/>
      <c r="G36" s="21">
        <v>1</v>
      </c>
      <c r="H36" s="21">
        <v>2</v>
      </c>
      <c r="I36" s="24"/>
      <c r="K36">
        <v>2</v>
      </c>
      <c r="L36" s="32">
        <f t="shared" si="4"/>
        <v>1</v>
      </c>
      <c r="M36" s="33">
        <f t="shared" si="4"/>
        <v>0</v>
      </c>
    </row>
    <row r="37" spans="1:13">
      <c r="A37" s="46">
        <v>1</v>
      </c>
      <c r="B37" s="19">
        <f t="shared" ref="B37:B42" si="5">D4</f>
        <v>3462.986572310092</v>
      </c>
      <c r="C37" s="19">
        <v>5693.7427058131107</v>
      </c>
      <c r="D37" s="21">
        <v>38500</v>
      </c>
      <c r="F37" s="24">
        <v>1</v>
      </c>
      <c r="G37" s="24">
        <v>38500</v>
      </c>
      <c r="H37" s="24">
        <v>0</v>
      </c>
      <c r="I37" s="21">
        <f>SUM(G37:H37)</f>
        <v>38500</v>
      </c>
      <c r="K37">
        <v>3</v>
      </c>
      <c r="L37" s="32">
        <f t="shared" si="4"/>
        <v>1</v>
      </c>
      <c r="M37" s="33">
        <f t="shared" si="4"/>
        <v>0</v>
      </c>
    </row>
    <row r="38" spans="1:13">
      <c r="A38" s="46">
        <v>2</v>
      </c>
      <c r="B38" s="19">
        <f t="shared" si="5"/>
        <v>3274.5877603142658</v>
      </c>
      <c r="C38" s="19">
        <v>1400.8301110413067</v>
      </c>
      <c r="D38" s="21">
        <v>49500</v>
      </c>
      <c r="F38" s="21">
        <v>2</v>
      </c>
      <c r="G38" s="24">
        <v>49499.999999943713</v>
      </c>
      <c r="H38" s="24">
        <v>0</v>
      </c>
      <c r="I38" s="21">
        <f t="shared" ref="I38:I43" si="6">SUM(G38:H38)</f>
        <v>49499.999999943713</v>
      </c>
      <c r="K38">
        <v>4</v>
      </c>
      <c r="L38" s="32">
        <f t="shared" si="4"/>
        <v>0</v>
      </c>
      <c r="M38" s="33">
        <f t="shared" si="4"/>
        <v>1</v>
      </c>
    </row>
    <row r="39" spans="1:13">
      <c r="A39" s="46">
        <v>3</v>
      </c>
      <c r="B39" s="19">
        <f t="shared" si="5"/>
        <v>2867.5425018646192</v>
      </c>
      <c r="C39" s="19">
        <v>198.11612756158948</v>
      </c>
      <c r="D39" s="21">
        <v>5500</v>
      </c>
      <c r="F39" s="24">
        <v>3</v>
      </c>
      <c r="G39" s="24">
        <v>5500.0000000562723</v>
      </c>
      <c r="H39" s="24">
        <v>0</v>
      </c>
      <c r="I39" s="21">
        <f t="shared" si="6"/>
        <v>5500.0000000562723</v>
      </c>
      <c r="K39">
        <v>5</v>
      </c>
      <c r="L39" s="32">
        <f t="shared" si="4"/>
        <v>0</v>
      </c>
      <c r="M39" s="33">
        <f t="shared" si="4"/>
        <v>1</v>
      </c>
    </row>
    <row r="40" spans="1:13">
      <c r="A40" s="46">
        <v>4</v>
      </c>
      <c r="B40" s="19">
        <f t="shared" si="5"/>
        <v>3069.4339869102901</v>
      </c>
      <c r="C40" s="19">
        <v>638.84661695903185</v>
      </c>
      <c r="D40" s="21">
        <v>44000</v>
      </c>
      <c r="F40" s="21">
        <v>4</v>
      </c>
      <c r="G40" s="24">
        <v>0</v>
      </c>
      <c r="H40" s="24">
        <v>43999.999999999971</v>
      </c>
      <c r="I40" s="21">
        <f t="shared" si="6"/>
        <v>43999.999999999971</v>
      </c>
      <c r="K40">
        <v>6</v>
      </c>
      <c r="L40" s="34">
        <f t="shared" si="4"/>
        <v>0</v>
      </c>
      <c r="M40" s="35">
        <f t="shared" si="4"/>
        <v>1</v>
      </c>
    </row>
    <row r="41" spans="1:13">
      <c r="A41" s="46">
        <v>5</v>
      </c>
      <c r="B41" s="19">
        <f t="shared" si="5"/>
        <v>3117.0378566838099</v>
      </c>
      <c r="C41" s="19">
        <v>130.86252328302402</v>
      </c>
      <c r="D41" s="21">
        <v>27500</v>
      </c>
      <c r="F41" s="24">
        <v>5</v>
      </c>
      <c r="G41" s="24">
        <v>0</v>
      </c>
      <c r="H41" s="24">
        <v>27500</v>
      </c>
      <c r="I41" s="21">
        <f t="shared" si="6"/>
        <v>27500</v>
      </c>
      <c r="L41" s="2"/>
      <c r="M41" s="2"/>
    </row>
    <row r="42" spans="1:13">
      <c r="A42" s="46">
        <v>6</v>
      </c>
      <c r="B42" s="19">
        <f t="shared" si="5"/>
        <v>3424.708016751209</v>
      </c>
      <c r="C42" s="19">
        <v>1584.842263444536</v>
      </c>
      <c r="D42" s="21">
        <v>22000</v>
      </c>
      <c r="F42" s="21">
        <v>6</v>
      </c>
      <c r="G42" s="24">
        <v>0</v>
      </c>
      <c r="H42" s="24">
        <v>22000</v>
      </c>
      <c r="I42" s="21">
        <f t="shared" si="6"/>
        <v>22000</v>
      </c>
      <c r="K42" s="68" t="s">
        <v>36</v>
      </c>
      <c r="L42" s="68"/>
      <c r="M42" s="68"/>
    </row>
    <row r="43" spans="1:13">
      <c r="A43" s="47" t="s">
        <v>47</v>
      </c>
      <c r="B43" s="19">
        <f>$D43/2</f>
        <v>93500</v>
      </c>
      <c r="C43" s="19">
        <f>$D43/2</f>
        <v>93500</v>
      </c>
      <c r="D43" s="21">
        <f>SUM(D37:D42)</f>
        <v>187000</v>
      </c>
      <c r="F43" s="21"/>
      <c r="G43" s="19">
        <f>SUM(G37:G42)</f>
        <v>93499.999999999985</v>
      </c>
      <c r="H43" s="19">
        <f>SUM(H37:H42)</f>
        <v>93499.999999999971</v>
      </c>
      <c r="I43" s="21">
        <f t="shared" si="6"/>
        <v>186999.99999999994</v>
      </c>
      <c r="K43" s="26" t="s">
        <v>48</v>
      </c>
      <c r="L43" s="27">
        <f>SUMPRODUCT(L35:M40,B37:C42)</f>
        <v>11959.668238175569</v>
      </c>
      <c r="M43" s="24" t="s">
        <v>35</v>
      </c>
    </row>
    <row r="44" spans="1:13">
      <c r="A44" s="16"/>
      <c r="B44" s="12"/>
      <c r="C44" s="13"/>
      <c r="D44" s="15"/>
      <c r="F44" s="16"/>
      <c r="I44" s="14"/>
    </row>
    <row r="45" spans="1:13">
      <c r="A45" s="16"/>
      <c r="B45" s="13"/>
      <c r="C45" s="13"/>
      <c r="D45" s="15"/>
      <c r="F45" s="22" t="s">
        <v>34</v>
      </c>
      <c r="G45" s="25">
        <f>SUMPRODUCT(B37:C42,G37:H42)</f>
        <v>377763061.26198745</v>
      </c>
    </row>
    <row r="46" spans="1:13">
      <c r="D46" s="2"/>
    </row>
    <row r="47" spans="1:13">
      <c r="D47" s="2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H3:I3"/>
    <mergeCell ref="C15:E15"/>
    <mergeCell ref="A17:A18"/>
    <mergeCell ref="B17:B18"/>
    <mergeCell ref="C17:C18"/>
    <mergeCell ref="D17:D18"/>
    <mergeCell ref="K42:M42"/>
    <mergeCell ref="K29:M29"/>
    <mergeCell ref="C33:D33"/>
    <mergeCell ref="A35:A36"/>
    <mergeCell ref="B35:B36"/>
    <mergeCell ref="C35:C36"/>
    <mergeCell ref="D35:D3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6"/>
  <sheetViews>
    <sheetView workbookViewId="0">
      <selection activeCell="A22" sqref="A22:A23"/>
    </sheetView>
  </sheetViews>
  <sheetFormatPr defaultRowHeight="15"/>
  <cols>
    <col min="1" max="1" width="18.5703125" customWidth="1"/>
    <col min="2" max="2" width="15.140625" customWidth="1"/>
    <col min="3" max="3" width="15" customWidth="1"/>
    <col min="4" max="4" width="11.85546875" style="2" customWidth="1"/>
    <col min="6" max="6" width="5.7109375" customWidth="1"/>
    <col min="7" max="7" width="14.42578125" customWidth="1"/>
    <col min="8" max="8" width="12.42578125" customWidth="1"/>
    <col min="13" max="13" width="9" customWidth="1"/>
  </cols>
  <sheetData>
    <row r="1" spans="1:15" ht="15.75" thickBot="1">
      <c r="A1" s="29"/>
      <c r="B1" s="29"/>
      <c r="C1" s="60" t="s">
        <v>39</v>
      </c>
      <c r="D1" s="60"/>
      <c r="E1" s="60"/>
      <c r="F1" s="29"/>
      <c r="G1" s="29"/>
      <c r="H1" s="29"/>
      <c r="I1" s="29"/>
    </row>
    <row r="3" spans="1:15" ht="15" customHeight="1">
      <c r="A3" s="61" t="s">
        <v>33</v>
      </c>
      <c r="B3" s="63" t="s">
        <v>44</v>
      </c>
      <c r="C3" s="64" t="s">
        <v>45</v>
      </c>
      <c r="D3" s="65" t="s">
        <v>47</v>
      </c>
      <c r="F3" s="20"/>
      <c r="G3" s="20"/>
      <c r="H3" s="20"/>
      <c r="I3" s="2"/>
    </row>
    <row r="4" spans="1:15">
      <c r="A4" s="62"/>
      <c r="B4" s="63"/>
      <c r="C4" s="64"/>
      <c r="D4" s="66"/>
      <c r="F4" s="23"/>
      <c r="G4" s="18">
        <v>1</v>
      </c>
      <c r="H4" s="18">
        <v>2</v>
      </c>
      <c r="I4" s="24"/>
      <c r="L4" s="2">
        <v>1</v>
      </c>
      <c r="M4" s="2">
        <v>2</v>
      </c>
    </row>
    <row r="5" spans="1:15">
      <c r="A5" s="18">
        <v>1</v>
      </c>
      <c r="B5" s="19">
        <v>1359.1482626998425</v>
      </c>
      <c r="C5" s="19">
        <v>4882.9508496400003</v>
      </c>
      <c r="D5" s="18">
        <v>40000</v>
      </c>
      <c r="F5" s="24">
        <v>1</v>
      </c>
      <c r="G5" s="24">
        <v>40000</v>
      </c>
      <c r="H5" s="24">
        <v>0</v>
      </c>
      <c r="I5" s="18">
        <f>SUM(G5:H5)</f>
        <v>40000</v>
      </c>
      <c r="K5">
        <v>1</v>
      </c>
      <c r="L5" s="30">
        <f t="shared" ref="L5:L13" si="0">IF(G5&gt;0,1,0)</f>
        <v>1</v>
      </c>
      <c r="M5" s="31">
        <f t="shared" ref="M5:M13" si="1">IF(H5&gt;0,1,0)</f>
        <v>0</v>
      </c>
    </row>
    <row r="6" spans="1:15">
      <c r="A6" s="18">
        <v>2</v>
      </c>
      <c r="B6" s="19">
        <v>1017.9513740842438</v>
      </c>
      <c r="C6" s="19">
        <v>4542.158077390086</v>
      </c>
      <c r="D6" s="18">
        <v>10000</v>
      </c>
      <c r="F6" s="18">
        <v>2</v>
      </c>
      <c r="G6" s="24">
        <v>10000</v>
      </c>
      <c r="H6" s="24">
        <v>0</v>
      </c>
      <c r="I6" s="18">
        <f t="shared" ref="I6:I14" si="2">SUM(G6:H6)</f>
        <v>10000</v>
      </c>
      <c r="K6">
        <v>2</v>
      </c>
      <c r="L6" s="32">
        <f t="shared" si="0"/>
        <v>1</v>
      </c>
      <c r="M6" s="33">
        <f t="shared" si="1"/>
        <v>0</v>
      </c>
    </row>
    <row r="7" spans="1:15">
      <c r="A7" s="42">
        <v>3</v>
      </c>
      <c r="B7" s="19">
        <v>2734.983729384875</v>
      </c>
      <c r="C7" s="19">
        <v>5112.6373820172303</v>
      </c>
      <c r="D7" s="18">
        <v>50000</v>
      </c>
      <c r="F7" s="24">
        <v>3</v>
      </c>
      <c r="G7" s="24">
        <v>42453.338030159131</v>
      </c>
      <c r="H7" s="24">
        <v>7546.6619698408686</v>
      </c>
      <c r="I7" s="18">
        <f t="shared" si="2"/>
        <v>50000</v>
      </c>
      <c r="K7">
        <v>3</v>
      </c>
      <c r="L7" s="32">
        <f t="shared" si="0"/>
        <v>1</v>
      </c>
      <c r="M7" s="33">
        <f t="shared" si="1"/>
        <v>1</v>
      </c>
    </row>
    <row r="8" spans="1:15">
      <c r="A8" s="42">
        <v>4</v>
      </c>
      <c r="B8" s="19">
        <v>1748.6280336309378</v>
      </c>
      <c r="C8" s="19">
        <v>3430.1785667804525</v>
      </c>
      <c r="D8" s="18">
        <v>20000</v>
      </c>
      <c r="F8" s="18">
        <v>4</v>
      </c>
      <c r="G8" s="24">
        <v>0</v>
      </c>
      <c r="H8" s="24">
        <v>20000</v>
      </c>
      <c r="I8" s="18">
        <f t="shared" si="2"/>
        <v>20000</v>
      </c>
      <c r="K8">
        <v>4</v>
      </c>
      <c r="L8" s="32">
        <f t="shared" si="0"/>
        <v>0</v>
      </c>
      <c r="M8" s="33">
        <f t="shared" si="1"/>
        <v>1</v>
      </c>
    </row>
    <row r="9" spans="1:15">
      <c r="A9" s="42">
        <v>5</v>
      </c>
      <c r="B9" s="19">
        <v>1410</v>
      </c>
      <c r="C9" s="19">
        <v>2391.5110286176814</v>
      </c>
      <c r="D9" s="18">
        <v>10000</v>
      </c>
      <c r="F9" s="24">
        <v>5</v>
      </c>
      <c r="G9" s="24">
        <v>0</v>
      </c>
      <c r="H9" s="24">
        <v>10000</v>
      </c>
      <c r="I9" s="18">
        <f t="shared" si="2"/>
        <v>10000</v>
      </c>
      <c r="K9">
        <v>5</v>
      </c>
      <c r="L9" s="32">
        <f t="shared" si="0"/>
        <v>0</v>
      </c>
      <c r="M9" s="33">
        <f t="shared" si="1"/>
        <v>1</v>
      </c>
      <c r="O9" s="44"/>
    </row>
    <row r="10" spans="1:15">
      <c r="A10" s="42">
        <v>6</v>
      </c>
      <c r="B10" s="19">
        <v>2134.0630262482878</v>
      </c>
      <c r="C10" s="19">
        <v>2035.3009605461302</v>
      </c>
      <c r="D10" s="18">
        <v>30000</v>
      </c>
      <c r="F10" s="18">
        <v>6</v>
      </c>
      <c r="G10" s="24">
        <v>0</v>
      </c>
      <c r="H10" s="24">
        <v>30000</v>
      </c>
      <c r="I10" s="18">
        <f t="shared" si="2"/>
        <v>30000</v>
      </c>
      <c r="K10">
        <v>6</v>
      </c>
      <c r="L10" s="32">
        <f t="shared" si="0"/>
        <v>0</v>
      </c>
      <c r="M10" s="33">
        <f t="shared" si="1"/>
        <v>1</v>
      </c>
    </row>
    <row r="11" spans="1:15">
      <c r="A11" s="42">
        <v>7</v>
      </c>
      <c r="B11" s="19">
        <v>3759.4946468907228</v>
      </c>
      <c r="C11" s="19">
        <v>391.31189606246318</v>
      </c>
      <c r="D11" s="18">
        <v>15000</v>
      </c>
      <c r="F11" s="24">
        <v>7</v>
      </c>
      <c r="G11" s="24">
        <v>0</v>
      </c>
      <c r="H11" s="24">
        <v>15000</v>
      </c>
      <c r="I11" s="18">
        <f t="shared" si="2"/>
        <v>15000</v>
      </c>
      <c r="K11">
        <v>7</v>
      </c>
      <c r="L11" s="32">
        <f t="shared" si="0"/>
        <v>0</v>
      </c>
      <c r="M11" s="33">
        <f t="shared" si="1"/>
        <v>1</v>
      </c>
    </row>
    <row r="12" spans="1:15">
      <c r="A12" s="42">
        <v>8</v>
      </c>
      <c r="B12" s="19">
        <v>3861.5670394284234</v>
      </c>
      <c r="C12" s="19">
        <v>204.02205763103166</v>
      </c>
      <c r="D12" s="18">
        <v>5000</v>
      </c>
      <c r="F12" s="18">
        <v>8</v>
      </c>
      <c r="G12" s="24">
        <v>46.661970340067242</v>
      </c>
      <c r="H12" s="24">
        <v>4953.3380296599325</v>
      </c>
      <c r="I12" s="18">
        <f t="shared" si="2"/>
        <v>5000</v>
      </c>
      <c r="K12">
        <v>8</v>
      </c>
      <c r="L12" s="32">
        <f t="shared" si="0"/>
        <v>1</v>
      </c>
      <c r="M12" s="33">
        <f t="shared" si="1"/>
        <v>1</v>
      </c>
    </row>
    <row r="13" spans="1:15">
      <c r="A13" s="42">
        <v>9</v>
      </c>
      <c r="B13" s="19">
        <v>4050.1111095869951</v>
      </c>
      <c r="C13" s="19">
        <v>255.97851472340409</v>
      </c>
      <c r="D13" s="18">
        <v>5000</v>
      </c>
      <c r="F13" s="24">
        <v>9</v>
      </c>
      <c r="G13" s="24">
        <v>0</v>
      </c>
      <c r="H13" s="24">
        <v>5000.0000004991916</v>
      </c>
      <c r="I13" s="18">
        <f t="shared" si="2"/>
        <v>5000.0000004991916</v>
      </c>
      <c r="K13">
        <v>9</v>
      </c>
      <c r="L13" s="34">
        <f t="shared" si="0"/>
        <v>0</v>
      </c>
      <c r="M13" s="35">
        <f t="shared" si="1"/>
        <v>1</v>
      </c>
    </row>
    <row r="14" spans="1:15">
      <c r="A14" s="47" t="s">
        <v>47</v>
      </c>
      <c r="B14" s="19">
        <f>$D14/2</f>
        <v>92500</v>
      </c>
      <c r="C14" s="19">
        <f>$D14/2</f>
        <v>92500</v>
      </c>
      <c r="D14" s="18">
        <f>SUM(D5:D13)</f>
        <v>185000</v>
      </c>
      <c r="F14" s="18"/>
      <c r="G14" s="19">
        <f>SUM(G5:G13)</f>
        <v>92500.000000499189</v>
      </c>
      <c r="H14" s="19">
        <f>SUM(H5:H13)</f>
        <v>92500</v>
      </c>
      <c r="I14" s="18">
        <f t="shared" si="2"/>
        <v>185000.00000049919</v>
      </c>
    </row>
    <row r="15" spans="1:15">
      <c r="A15" s="16"/>
      <c r="B15" s="12"/>
      <c r="C15" s="13"/>
      <c r="D15" s="15"/>
      <c r="F15" s="16"/>
      <c r="I15" s="14"/>
      <c r="K15" s="68" t="s">
        <v>38</v>
      </c>
      <c r="L15" s="68"/>
      <c r="M15" s="68"/>
      <c r="N15" s="68"/>
    </row>
    <row r="16" spans="1:15">
      <c r="A16" s="16"/>
      <c r="B16" s="13"/>
      <c r="C16" s="13"/>
      <c r="D16" s="15"/>
      <c r="F16" s="26" t="s">
        <v>34</v>
      </c>
      <c r="G16" s="48">
        <f>SUMPRODUCT(B5:C13,G5:H13)</f>
        <v>381156039.1123184</v>
      </c>
      <c r="H16" s="49" t="s">
        <v>35</v>
      </c>
      <c r="K16" s="69" t="s">
        <v>48</v>
      </c>
      <c r="L16" s="70"/>
      <c r="M16" s="27">
        <f>SUMPRODUCT(L5:M13,B5:C13)</f>
        <v>22794.590811975777</v>
      </c>
      <c r="N16" s="24" t="s">
        <v>35</v>
      </c>
    </row>
    <row r="17" spans="1:13">
      <c r="A17" s="16"/>
      <c r="B17" s="16"/>
      <c r="C17" s="16"/>
      <c r="D17" s="11"/>
      <c r="F17" s="16"/>
    </row>
    <row r="18" spans="1:13">
      <c r="A18" s="16"/>
      <c r="B18" s="16"/>
      <c r="C18" s="16"/>
      <c r="D18" s="11"/>
      <c r="F18" s="16"/>
    </row>
    <row r="19" spans="1:13">
      <c r="A19" s="16"/>
      <c r="B19" s="14"/>
      <c r="C19" s="14"/>
      <c r="D19" s="15"/>
    </row>
    <row r="20" spans="1:13" ht="15.75" thickBot="1">
      <c r="A20" s="29"/>
      <c r="B20" s="29"/>
      <c r="C20" s="60" t="s">
        <v>36</v>
      </c>
      <c r="D20" s="60"/>
      <c r="E20" s="29"/>
      <c r="F20" s="29"/>
      <c r="G20" s="29"/>
      <c r="H20" s="29"/>
      <c r="I20" s="29"/>
      <c r="J20" s="14"/>
      <c r="K20" s="14"/>
      <c r="L20" s="14"/>
    </row>
    <row r="22" spans="1:13">
      <c r="A22" s="61" t="s">
        <v>49</v>
      </c>
      <c r="B22" s="63" t="s">
        <v>44</v>
      </c>
      <c r="C22" s="64" t="s">
        <v>45</v>
      </c>
      <c r="D22" s="65" t="s">
        <v>47</v>
      </c>
      <c r="F22" s="20"/>
      <c r="G22" s="20"/>
      <c r="H22" s="20"/>
      <c r="I22" s="2"/>
    </row>
    <row r="23" spans="1:13">
      <c r="A23" s="62"/>
      <c r="B23" s="63"/>
      <c r="C23" s="64"/>
      <c r="D23" s="66"/>
      <c r="F23" s="23"/>
      <c r="G23" s="18">
        <v>1</v>
      </c>
      <c r="H23" s="18">
        <v>2</v>
      </c>
      <c r="I23" s="24"/>
      <c r="L23" s="2">
        <v>1</v>
      </c>
      <c r="M23" s="2">
        <v>2</v>
      </c>
    </row>
    <row r="24" spans="1:13">
      <c r="A24" s="18">
        <v>1</v>
      </c>
      <c r="B24" s="19">
        <v>2722.6055535093583</v>
      </c>
      <c r="C24" s="19">
        <v>5693.7427058131107</v>
      </c>
      <c r="D24" s="18">
        <v>38500</v>
      </c>
      <c r="F24" s="24">
        <v>1</v>
      </c>
      <c r="G24" s="24">
        <v>38500</v>
      </c>
      <c r="H24" s="24">
        <v>0</v>
      </c>
      <c r="I24" s="18">
        <f>SUM(G24:H24)</f>
        <v>38500</v>
      </c>
      <c r="K24">
        <v>1</v>
      </c>
      <c r="L24" s="30">
        <f t="shared" ref="L24:M29" si="3">IF(G24&gt;0,1,0)</f>
        <v>1</v>
      </c>
      <c r="M24" s="31">
        <f t="shared" si="3"/>
        <v>0</v>
      </c>
    </row>
    <row r="25" spans="1:13">
      <c r="A25" s="18">
        <v>2</v>
      </c>
      <c r="B25" s="19">
        <v>3879.3040612975933</v>
      </c>
      <c r="C25" s="19">
        <v>1400.8301110413067</v>
      </c>
      <c r="D25" s="18">
        <v>49500</v>
      </c>
      <c r="F25" s="18">
        <v>2</v>
      </c>
      <c r="G25" s="24">
        <v>49499.999999943713</v>
      </c>
      <c r="H25" s="24">
        <v>0</v>
      </c>
      <c r="I25" s="18">
        <f t="shared" ref="I25:I30" si="4">SUM(G25:H25)</f>
        <v>49499.999999943713</v>
      </c>
      <c r="K25">
        <v>2</v>
      </c>
      <c r="L25" s="32">
        <f t="shared" si="3"/>
        <v>1</v>
      </c>
      <c r="M25" s="33">
        <f t="shared" si="3"/>
        <v>0</v>
      </c>
    </row>
    <row r="26" spans="1:13">
      <c r="A26" s="46">
        <v>3</v>
      </c>
      <c r="B26" s="19">
        <v>3661.6150808079215</v>
      </c>
      <c r="C26" s="19">
        <v>198.11612756158948</v>
      </c>
      <c r="D26" s="18">
        <v>5500</v>
      </c>
      <c r="F26" s="24">
        <v>3</v>
      </c>
      <c r="G26" s="24">
        <v>5500.0000000562723</v>
      </c>
      <c r="H26" s="24">
        <v>0</v>
      </c>
      <c r="I26" s="18">
        <f t="shared" si="4"/>
        <v>5500.0000000562723</v>
      </c>
      <c r="K26">
        <v>3</v>
      </c>
      <c r="L26" s="32">
        <f t="shared" si="3"/>
        <v>1</v>
      </c>
      <c r="M26" s="33">
        <f t="shared" si="3"/>
        <v>0</v>
      </c>
    </row>
    <row r="27" spans="1:13">
      <c r="A27" s="46">
        <v>4</v>
      </c>
      <c r="B27" s="19">
        <v>3798.8550906819282</v>
      </c>
      <c r="C27" s="19">
        <v>638.84661695903185</v>
      </c>
      <c r="D27" s="18">
        <v>44000</v>
      </c>
      <c r="F27" s="18">
        <v>4</v>
      </c>
      <c r="G27" s="24">
        <v>0</v>
      </c>
      <c r="H27" s="24">
        <v>43999.999999999971</v>
      </c>
      <c r="I27" s="18">
        <f t="shared" si="4"/>
        <v>43999.999999999971</v>
      </c>
      <c r="K27">
        <v>4</v>
      </c>
      <c r="L27" s="32">
        <f t="shared" si="3"/>
        <v>0</v>
      </c>
      <c r="M27" s="33">
        <f t="shared" si="3"/>
        <v>1</v>
      </c>
    </row>
    <row r="28" spans="1:13">
      <c r="A28" s="46">
        <v>5</v>
      </c>
      <c r="B28" s="19">
        <v>3930.6233602318093</v>
      </c>
      <c r="C28" s="19">
        <v>130.86252328302402</v>
      </c>
      <c r="D28" s="18">
        <v>27500</v>
      </c>
      <c r="F28" s="24">
        <v>5</v>
      </c>
      <c r="G28" s="24">
        <v>0</v>
      </c>
      <c r="H28" s="24">
        <v>27500</v>
      </c>
      <c r="I28" s="18">
        <f t="shared" si="4"/>
        <v>27500</v>
      </c>
      <c r="K28">
        <v>5</v>
      </c>
      <c r="L28" s="32">
        <f t="shared" si="3"/>
        <v>0</v>
      </c>
      <c r="M28" s="33">
        <f t="shared" si="3"/>
        <v>1</v>
      </c>
    </row>
    <row r="29" spans="1:13">
      <c r="A29" s="46">
        <v>6</v>
      </c>
      <c r="B29" s="19">
        <v>4311.9485154625863</v>
      </c>
      <c r="C29" s="19">
        <v>1584.842263444536</v>
      </c>
      <c r="D29" s="18">
        <v>22000</v>
      </c>
      <c r="F29" s="18">
        <v>6</v>
      </c>
      <c r="G29" s="24">
        <v>0</v>
      </c>
      <c r="H29" s="24">
        <v>22000</v>
      </c>
      <c r="I29" s="18">
        <f t="shared" si="4"/>
        <v>22000</v>
      </c>
      <c r="K29">
        <v>6</v>
      </c>
      <c r="L29" s="34">
        <f t="shared" si="3"/>
        <v>0</v>
      </c>
      <c r="M29" s="35">
        <f t="shared" si="3"/>
        <v>1</v>
      </c>
    </row>
    <row r="30" spans="1:13">
      <c r="A30" s="47" t="s">
        <v>47</v>
      </c>
      <c r="B30" s="19">
        <f>$D30/2</f>
        <v>93500</v>
      </c>
      <c r="C30" s="19">
        <f>$D30/2</f>
        <v>93500</v>
      </c>
      <c r="D30" s="18">
        <f>SUM(D24:D29)</f>
        <v>187000</v>
      </c>
      <c r="F30" s="18"/>
      <c r="G30" s="19">
        <f>SUM(G24:G29)</f>
        <v>93499.999999999985</v>
      </c>
      <c r="H30" s="19">
        <f>SUM(H24:H29)</f>
        <v>93499.999999999971</v>
      </c>
      <c r="I30" s="18">
        <f t="shared" si="4"/>
        <v>186999.99999999994</v>
      </c>
    </row>
    <row r="31" spans="1:13">
      <c r="A31" s="16"/>
      <c r="B31" s="12"/>
      <c r="C31" s="13"/>
      <c r="D31" s="15"/>
      <c r="F31" s="16"/>
      <c r="I31" s="14"/>
      <c r="K31" s="67" t="s">
        <v>36</v>
      </c>
      <c r="L31" s="68"/>
      <c r="M31" s="68"/>
    </row>
    <row r="32" spans="1:13">
      <c r="A32" s="16"/>
      <c r="B32" s="13"/>
      <c r="C32" s="13"/>
      <c r="D32" s="15"/>
      <c r="F32" s="26" t="s">
        <v>34</v>
      </c>
      <c r="G32" s="48">
        <f>SUMPRODUCT(B24:C29,G24:H29)</f>
        <v>383559248.12103283</v>
      </c>
      <c r="H32" s="49" t="s">
        <v>35</v>
      </c>
      <c r="J32" s="64" t="s">
        <v>48</v>
      </c>
      <c r="K32" s="64"/>
      <c r="L32" s="27">
        <f>SUMPRODUCT(L24:M29,B24:C29)</f>
        <v>12618.076099301465</v>
      </c>
      <c r="M32" s="24" t="s">
        <v>35</v>
      </c>
    </row>
    <row r="34" spans="9:11" ht="15.75" thickBot="1"/>
    <row r="35" spans="9:11" ht="15.75" thickBot="1">
      <c r="I35" s="58" t="s">
        <v>37</v>
      </c>
      <c r="J35" s="59"/>
      <c r="K35" s="28">
        <f>L32+M16</f>
        <v>35412.666911277243</v>
      </c>
    </row>
    <row r="49" spans="1:6">
      <c r="A49" s="16"/>
      <c r="B49" s="16"/>
      <c r="C49" s="16"/>
      <c r="D49" s="11"/>
      <c r="F49" s="16"/>
    </row>
    <row r="50" spans="1:6">
      <c r="A50" s="16"/>
      <c r="B50" s="16"/>
      <c r="C50" s="16"/>
      <c r="D50" s="11"/>
      <c r="F50" s="16"/>
    </row>
    <row r="51" spans="1:6">
      <c r="A51" s="16"/>
      <c r="B51" s="14"/>
      <c r="C51" s="14"/>
      <c r="D51" s="15"/>
    </row>
    <row r="52" spans="1:6">
      <c r="A52" s="16"/>
      <c r="B52" s="14"/>
      <c r="C52" s="14"/>
      <c r="D52" s="15"/>
    </row>
    <row r="53" spans="1:6">
      <c r="A53" s="16"/>
      <c r="B53" s="14"/>
      <c r="C53" s="14"/>
      <c r="D53" s="15"/>
    </row>
    <row r="54" spans="1:6">
      <c r="A54" s="16"/>
      <c r="B54" s="14"/>
      <c r="C54" s="14"/>
      <c r="D54" s="15"/>
    </row>
    <row r="55" spans="1:6">
      <c r="A55" s="16"/>
      <c r="B55" s="14"/>
      <c r="C55" s="14"/>
      <c r="D55" s="15"/>
    </row>
    <row r="56" spans="1:6">
      <c r="A56" s="16"/>
      <c r="B56" s="14"/>
      <c r="C56" s="14"/>
      <c r="D56" s="15"/>
    </row>
  </sheetData>
  <mergeCells count="15">
    <mergeCell ref="I35:J35"/>
    <mergeCell ref="C1:E1"/>
    <mergeCell ref="A22:A23"/>
    <mergeCell ref="B22:B23"/>
    <mergeCell ref="C22:C23"/>
    <mergeCell ref="D22:D23"/>
    <mergeCell ref="J32:K32"/>
    <mergeCell ref="K31:M31"/>
    <mergeCell ref="C20:D20"/>
    <mergeCell ref="A3:A4"/>
    <mergeCell ref="B3:B4"/>
    <mergeCell ref="C3:C4"/>
    <mergeCell ref="D3:D4"/>
    <mergeCell ref="K16:L16"/>
    <mergeCell ref="K15:N1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77"/>
  <sheetViews>
    <sheetView topLeftCell="A28" workbookViewId="0">
      <selection activeCell="A36" sqref="A36:A37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3333</v>
      </c>
      <c r="F1" s="24">
        <v>3355</v>
      </c>
      <c r="G1" s="17"/>
      <c r="H1" s="17"/>
    </row>
    <row r="2" spans="1:13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9" t="s">
        <v>13</v>
      </c>
      <c r="D3" s="9" t="s">
        <v>14</v>
      </c>
      <c r="E3" s="25"/>
      <c r="F3" s="25"/>
      <c r="G3" s="25"/>
      <c r="H3" s="25"/>
    </row>
    <row r="4" spans="1:13" ht="15.75" thickBot="1">
      <c r="A4" s="7">
        <v>1</v>
      </c>
      <c r="B4">
        <f>SQRT(('Исходные данные'!B22-'Итерация 2'!E$1)^2+('Исходные данные'!C22-'Итерация 2'!F$1)^2)</f>
        <v>969.56175667153866</v>
      </c>
      <c r="C4">
        <v>1</v>
      </c>
      <c r="D4">
        <f>SQRT(('Исходные данные'!B34-'Итерация 2'!E$1)^2+('Исходные данные'!C34-'Итерация 2'!F$1)^2)</f>
        <v>2669.2322866322443</v>
      </c>
      <c r="H4" s="58" t="s">
        <v>37</v>
      </c>
      <c r="I4" s="59"/>
      <c r="J4" s="28">
        <f>L44+L28</f>
        <v>35706.807336656842</v>
      </c>
    </row>
    <row r="5" spans="1:13">
      <c r="A5" s="7">
        <v>2</v>
      </c>
      <c r="B5">
        <f>SQRT(('Исходные данные'!B23-'Итерация 2'!E$1)^2+('Исходные данные'!C23-'Итерация 2'!F$1)^2)</f>
        <v>665.91966482451926</v>
      </c>
      <c r="C5">
        <v>2</v>
      </c>
      <c r="D5">
        <f>SQRT(('Исходные данные'!B35-'Итерация 2'!E$1)^2+('Исходные данные'!C35-'Итерация 2'!F$1)^2)</f>
        <v>4323.9650784898804</v>
      </c>
    </row>
    <row r="6" spans="1:13">
      <c r="A6" s="7">
        <v>3</v>
      </c>
      <c r="B6">
        <f>SQRT(('Исходные данные'!B24-'Итерация 2'!E$1)^2+('Исходные данные'!C24-'Итерация 2'!F$1)^2)</f>
        <v>2536.1691583961824</v>
      </c>
      <c r="C6">
        <v>3</v>
      </c>
      <c r="D6">
        <f>SQRT(('Исходные данные'!B36-'Итерация 2'!E$1)^2+('Исходные данные'!C36-'Итерация 2'!F$1)^2)</f>
        <v>4089.2308567749019</v>
      </c>
    </row>
    <row r="7" spans="1:13">
      <c r="A7" s="7">
        <v>4</v>
      </c>
      <c r="B7">
        <f>SQRT(('Исходные данные'!B25-'Итерация 2'!E$1)^2+('Исходные данные'!C25-'Итерация 2'!F$1)^2)</f>
        <v>1852.261860537003</v>
      </c>
      <c r="C7">
        <v>4</v>
      </c>
      <c r="D7">
        <f>SQRT(('Исходные данные'!B37-'Итерация 2'!E$1)^2+('Исходные данные'!C37-'Итерация 2'!F$1)^2)</f>
        <v>4238.3055576491888</v>
      </c>
    </row>
    <row r="8" spans="1:13">
      <c r="A8" s="7">
        <v>5</v>
      </c>
      <c r="B8">
        <f>SQRT(('Исходные данные'!B26-'Итерация 2'!E$1)^2+('Исходные данные'!C26-'Итерация 2'!F$1)^2)</f>
        <v>1833.5631977109488</v>
      </c>
      <c r="C8">
        <v>5</v>
      </c>
      <c r="D8">
        <f>SQRT(('Исходные данные'!B38-'Итерация 2'!E$1)^2+('Исходные данные'!C38-'Итерация 2'!F$1)^2)</f>
        <v>4352.8190865231236</v>
      </c>
    </row>
    <row r="9" spans="1:13">
      <c r="A9" s="7">
        <v>6</v>
      </c>
      <c r="B9">
        <f>SQRT(('Исходные данные'!B27-'Итерация 2'!E$1)^2+('Исходные данные'!C27-'Итерация 2'!F$1)^2)</f>
        <v>2577.7759794055028</v>
      </c>
      <c r="C9">
        <v>6</v>
      </c>
      <c r="D9">
        <f>SQRT(('Исходные данные'!B39-'Итерация 2'!E$1)^2+('Исходные данные'!C39-'Итерация 2'!F$1)^2)</f>
        <v>4659.368412134846</v>
      </c>
    </row>
    <row r="10" spans="1:13">
      <c r="A10" s="7">
        <v>7</v>
      </c>
      <c r="B10">
        <f>SQRT(('Исходные данные'!B28-'Итерация 2'!E$1)^2+('Исходные данные'!C28-'Итерация 2'!F$1)^2)</f>
        <v>4193.8328531308925</v>
      </c>
    </row>
    <row r="11" spans="1:13">
      <c r="A11" s="7">
        <v>8</v>
      </c>
      <c r="B11">
        <f>SQRT(('Исходные данные'!B29-'Итерация 2'!E$1)^2+('Исходные данные'!C29-'Итерация 2'!F$1)^2)</f>
        <v>4277.2367248025912</v>
      </c>
    </row>
    <row r="12" spans="1:13">
      <c r="A12" s="7">
        <v>9</v>
      </c>
      <c r="B12">
        <f>SQRT(('Исходные данные'!B30-'Итерация 2'!E$1)^2+('Исходные данные'!C30-'Итерация 2'!F$1)^2)</f>
        <v>4470.8292295725187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18">
        <v>1</v>
      </c>
      <c r="H18" s="18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18">
        <v>1</v>
      </c>
      <c r="B19" s="19">
        <v>969.56175667153866</v>
      </c>
      <c r="C19" s="19">
        <v>4882.9508496400003</v>
      </c>
      <c r="D19" s="18">
        <v>40000</v>
      </c>
      <c r="F19" s="24">
        <v>1</v>
      </c>
      <c r="G19" s="24">
        <v>40000</v>
      </c>
      <c r="H19" s="24">
        <v>0</v>
      </c>
      <c r="I19" s="18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18">
        <v>2</v>
      </c>
      <c r="B20" s="19">
        <v>665.91966482451926</v>
      </c>
      <c r="C20" s="19">
        <v>4542.158077390086</v>
      </c>
      <c r="D20" s="18">
        <v>10000</v>
      </c>
      <c r="F20" s="18">
        <v>2</v>
      </c>
      <c r="G20" s="24">
        <v>10000</v>
      </c>
      <c r="H20" s="24">
        <v>0</v>
      </c>
      <c r="I20" s="18">
        <f t="shared" ref="I20:I28" si="2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v>2536.1691583961824</v>
      </c>
      <c r="C21" s="19">
        <v>5112.6373820172303</v>
      </c>
      <c r="D21" s="18">
        <v>50000</v>
      </c>
      <c r="F21" s="24">
        <v>3</v>
      </c>
      <c r="G21" s="24">
        <v>42453.338030159131</v>
      </c>
      <c r="H21" s="24">
        <v>7546.6619698408686</v>
      </c>
      <c r="I21" s="18">
        <f t="shared" si="2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v>1852.261860537003</v>
      </c>
      <c r="C22" s="19">
        <v>3430.1785667804525</v>
      </c>
      <c r="D22" s="18">
        <v>20000</v>
      </c>
      <c r="F22" s="18">
        <v>4</v>
      </c>
      <c r="G22" s="24">
        <v>0</v>
      </c>
      <c r="H22" s="24">
        <v>20000</v>
      </c>
      <c r="I22" s="18">
        <f t="shared" si="2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v>1833.5631977109488</v>
      </c>
      <c r="C23" s="19">
        <v>2391.5110286176814</v>
      </c>
      <c r="D23" s="18">
        <v>10000</v>
      </c>
      <c r="F23" s="24">
        <v>5</v>
      </c>
      <c r="G23" s="24">
        <v>0</v>
      </c>
      <c r="H23" s="24">
        <v>10000</v>
      </c>
      <c r="I23" s="18">
        <f t="shared" si="2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v>2577.7759794055028</v>
      </c>
      <c r="C24" s="19">
        <v>2035.3009605461302</v>
      </c>
      <c r="D24" s="18">
        <v>30000</v>
      </c>
      <c r="F24" s="18">
        <v>6</v>
      </c>
      <c r="G24" s="24">
        <v>0</v>
      </c>
      <c r="H24" s="24">
        <v>30000</v>
      </c>
      <c r="I24" s="18">
        <f t="shared" si="2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v>4193.8328531308925</v>
      </c>
      <c r="C25" s="19">
        <v>391.31189606246318</v>
      </c>
      <c r="D25" s="18">
        <v>15000</v>
      </c>
      <c r="F25" s="24">
        <v>7</v>
      </c>
      <c r="G25" s="24">
        <v>0</v>
      </c>
      <c r="H25" s="24">
        <v>15000</v>
      </c>
      <c r="I25" s="18">
        <f t="shared" si="2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v>4277.2367248025912</v>
      </c>
      <c r="C26" s="19">
        <v>204.02205763103166</v>
      </c>
      <c r="D26" s="18">
        <v>5000</v>
      </c>
      <c r="F26" s="18">
        <v>8</v>
      </c>
      <c r="G26" s="24">
        <v>46.661970340067242</v>
      </c>
      <c r="H26" s="24">
        <v>4953.3380296599325</v>
      </c>
      <c r="I26" s="18">
        <f t="shared" si="2"/>
        <v>5000</v>
      </c>
    </row>
    <row r="27" spans="1:13">
      <c r="A27" s="46">
        <v>9</v>
      </c>
      <c r="B27" s="19">
        <v>4470.8292295725187</v>
      </c>
      <c r="C27" s="19">
        <v>255.97851472340409</v>
      </c>
      <c r="D27" s="18">
        <v>5000</v>
      </c>
      <c r="F27" s="24">
        <v>9</v>
      </c>
      <c r="G27" s="24">
        <v>0</v>
      </c>
      <c r="H27" s="24">
        <v>5000.0000004991916</v>
      </c>
      <c r="I27" s="18">
        <f t="shared" si="2"/>
        <v>5000.0000004991916</v>
      </c>
      <c r="K27" s="68" t="s">
        <v>38</v>
      </c>
      <c r="L27" s="68"/>
      <c r="M27" s="68"/>
    </row>
    <row r="28" spans="1:13">
      <c r="A28" s="18" t="s">
        <v>32</v>
      </c>
      <c r="B28" s="19">
        <f>$D28/2</f>
        <v>92500</v>
      </c>
      <c r="C28" s="19">
        <f>$D28/2</f>
        <v>92500</v>
      </c>
      <c r="D28" s="18">
        <f>SUM(D19:D27)</f>
        <v>185000</v>
      </c>
      <c r="F28" s="18"/>
      <c r="G28" s="19">
        <f>SUM(G19:G27)</f>
        <v>92500.000000499189</v>
      </c>
      <c r="H28" s="19">
        <f>SUM(H19:H27)</f>
        <v>92500</v>
      </c>
      <c r="I28" s="18">
        <f t="shared" si="2"/>
        <v>185000.00000049919</v>
      </c>
      <c r="K28" s="26" t="s">
        <v>48</v>
      </c>
      <c r="L28" s="27">
        <f>SUMPRODUCT(L17:M25,B19:C27)</f>
        <v>22269.827711073223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353631315.55761522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 ht="15.75" thickBot="1">
      <c r="A34" s="29"/>
      <c r="B34" s="29"/>
      <c r="C34" s="60" t="s">
        <v>36</v>
      </c>
      <c r="D34" s="60"/>
      <c r="E34" s="29"/>
      <c r="F34" s="29"/>
      <c r="G34" s="29"/>
      <c r="H34" s="29"/>
      <c r="I34" s="29"/>
    </row>
    <row r="35" spans="1:13">
      <c r="D35" s="2"/>
      <c r="L35" s="2">
        <v>1</v>
      </c>
      <c r="M35" s="2">
        <v>2</v>
      </c>
    </row>
    <row r="36" spans="1:13">
      <c r="A36" s="61" t="s">
        <v>49</v>
      </c>
      <c r="B36" s="63" t="s">
        <v>44</v>
      </c>
      <c r="C36" s="64" t="s">
        <v>45</v>
      </c>
      <c r="D36" s="64" t="s">
        <v>47</v>
      </c>
      <c r="F36" s="20"/>
      <c r="G36" s="20"/>
      <c r="H36" s="20"/>
      <c r="I36" s="2"/>
      <c r="K36">
        <v>1</v>
      </c>
      <c r="L36" s="30">
        <f t="shared" ref="L36:M41" si="3">IF(G38&gt;0,1,0)</f>
        <v>1</v>
      </c>
      <c r="M36" s="31">
        <f t="shared" si="3"/>
        <v>0</v>
      </c>
    </row>
    <row r="37" spans="1:13">
      <c r="A37" s="62"/>
      <c r="B37" s="63"/>
      <c r="C37" s="64"/>
      <c r="D37" s="64"/>
      <c r="F37" s="23"/>
      <c r="G37" s="18">
        <v>1</v>
      </c>
      <c r="H37" s="18">
        <v>2</v>
      </c>
      <c r="I37" s="24"/>
      <c r="K37">
        <v>2</v>
      </c>
      <c r="L37" s="32">
        <f t="shared" si="3"/>
        <v>1</v>
      </c>
      <c r="M37" s="33">
        <f t="shared" si="3"/>
        <v>0</v>
      </c>
    </row>
    <row r="38" spans="1:13">
      <c r="A38" s="46">
        <v>1</v>
      </c>
      <c r="B38" s="19">
        <v>2669.2322866322443</v>
      </c>
      <c r="C38" s="19">
        <v>5693.7427058131107</v>
      </c>
      <c r="D38" s="18">
        <v>38500</v>
      </c>
      <c r="F38" s="24">
        <v>1</v>
      </c>
      <c r="G38" s="24">
        <v>38500</v>
      </c>
      <c r="H38" s="24">
        <v>0</v>
      </c>
      <c r="I38" s="18">
        <f>SUM(G38:H38)</f>
        <v>38500</v>
      </c>
      <c r="K38">
        <v>3</v>
      </c>
      <c r="L38" s="32">
        <f t="shared" si="3"/>
        <v>1</v>
      </c>
      <c r="M38" s="33">
        <f t="shared" si="3"/>
        <v>0</v>
      </c>
    </row>
    <row r="39" spans="1:13">
      <c r="A39" s="46">
        <v>2</v>
      </c>
      <c r="B39" s="19">
        <v>4323.9650784898804</v>
      </c>
      <c r="C39" s="19">
        <v>1400.8301110413067</v>
      </c>
      <c r="D39" s="18">
        <v>49500</v>
      </c>
      <c r="F39" s="18">
        <v>2</v>
      </c>
      <c r="G39" s="24">
        <v>49499.999999943713</v>
      </c>
      <c r="H39" s="24">
        <v>0</v>
      </c>
      <c r="I39" s="18">
        <f t="shared" ref="I39:I44" si="4">SUM(G39:H39)</f>
        <v>49499.999999943713</v>
      </c>
      <c r="K39">
        <v>4</v>
      </c>
      <c r="L39" s="32">
        <f t="shared" si="3"/>
        <v>0</v>
      </c>
      <c r="M39" s="33">
        <f t="shared" si="3"/>
        <v>1</v>
      </c>
    </row>
    <row r="40" spans="1:13">
      <c r="A40" s="46">
        <v>3</v>
      </c>
      <c r="B40" s="19">
        <v>4089.2308567749019</v>
      </c>
      <c r="C40" s="19">
        <v>198.11612756158948</v>
      </c>
      <c r="D40" s="18">
        <v>5500</v>
      </c>
      <c r="F40" s="24">
        <v>3</v>
      </c>
      <c r="G40" s="24">
        <v>5500.0000000562723</v>
      </c>
      <c r="H40" s="24">
        <v>0</v>
      </c>
      <c r="I40" s="18">
        <f t="shared" si="4"/>
        <v>5500.0000000562723</v>
      </c>
      <c r="K40">
        <v>5</v>
      </c>
      <c r="L40" s="32">
        <f t="shared" si="3"/>
        <v>0</v>
      </c>
      <c r="M40" s="33">
        <f t="shared" si="3"/>
        <v>1</v>
      </c>
    </row>
    <row r="41" spans="1:13">
      <c r="A41" s="46">
        <v>4</v>
      </c>
      <c r="B41" s="19">
        <v>4238.3055576491888</v>
      </c>
      <c r="C41" s="19">
        <v>638.84661695903185</v>
      </c>
      <c r="D41" s="18">
        <v>44000</v>
      </c>
      <c r="F41" s="18">
        <v>4</v>
      </c>
      <c r="G41" s="24">
        <v>0</v>
      </c>
      <c r="H41" s="24">
        <v>43999.999999999971</v>
      </c>
      <c r="I41" s="18">
        <f t="shared" si="4"/>
        <v>43999.999999999971</v>
      </c>
      <c r="K41">
        <v>6</v>
      </c>
      <c r="L41" s="34">
        <f t="shared" si="3"/>
        <v>0</v>
      </c>
      <c r="M41" s="35">
        <f t="shared" si="3"/>
        <v>1</v>
      </c>
    </row>
    <row r="42" spans="1:13">
      <c r="A42" s="46">
        <v>5</v>
      </c>
      <c r="B42" s="19">
        <v>4352.8190865231236</v>
      </c>
      <c r="C42" s="19">
        <v>130.86252328302402</v>
      </c>
      <c r="D42" s="18">
        <v>27500</v>
      </c>
      <c r="F42" s="24">
        <v>5</v>
      </c>
      <c r="G42" s="24">
        <v>0</v>
      </c>
      <c r="H42" s="24">
        <v>27500</v>
      </c>
      <c r="I42" s="18">
        <f t="shared" si="4"/>
        <v>27500</v>
      </c>
      <c r="L42" s="2"/>
      <c r="M42" s="2"/>
    </row>
    <row r="43" spans="1:13">
      <c r="A43" s="46">
        <v>6</v>
      </c>
      <c r="B43" s="19">
        <v>4659.368412134846</v>
      </c>
      <c r="C43" s="19">
        <v>1584.842263444536</v>
      </c>
      <c r="D43" s="18">
        <v>22000</v>
      </c>
      <c r="F43" s="18">
        <v>6</v>
      </c>
      <c r="G43" s="24">
        <v>0</v>
      </c>
      <c r="H43" s="24">
        <v>22000</v>
      </c>
      <c r="I43" s="18">
        <f t="shared" si="4"/>
        <v>22000</v>
      </c>
      <c r="K43" s="68" t="s">
        <v>36</v>
      </c>
      <c r="L43" s="68"/>
      <c r="M43" s="68"/>
    </row>
    <row r="44" spans="1:13">
      <c r="A44" s="47" t="s">
        <v>47</v>
      </c>
      <c r="B44" s="19">
        <f>$D44/2</f>
        <v>93500</v>
      </c>
      <c r="C44" s="19">
        <f>$D44/2</f>
        <v>93500</v>
      </c>
      <c r="D44" s="18">
        <f>SUM(D38:D43)</f>
        <v>187000</v>
      </c>
      <c r="F44" s="18"/>
      <c r="G44" s="19">
        <f>SUM(G38:G43)</f>
        <v>93499.999999999985</v>
      </c>
      <c r="H44" s="19">
        <f>SUM(H38:H43)</f>
        <v>93499.999999999971</v>
      </c>
      <c r="I44" s="18">
        <f t="shared" si="4"/>
        <v>186999.99999999994</v>
      </c>
      <c r="K44" s="26" t="s">
        <v>48</v>
      </c>
      <c r="L44" s="27">
        <f>SUMPRODUCT(L36:M41,B38:C43)</f>
        <v>13436.979625583619</v>
      </c>
      <c r="M44" s="24" t="s">
        <v>35</v>
      </c>
    </row>
    <row r="45" spans="1:13">
      <c r="A45" s="16"/>
      <c r="B45" s="12"/>
      <c r="C45" s="13"/>
      <c r="D45" s="15"/>
      <c r="F45" s="16"/>
      <c r="I45" s="14"/>
    </row>
    <row r="46" spans="1:13">
      <c r="A46" s="16"/>
      <c r="B46" s="13"/>
      <c r="C46" s="13"/>
      <c r="D46" s="15"/>
      <c r="F46" s="22" t="s">
        <v>34</v>
      </c>
      <c r="G46" s="25">
        <f>SUMPRODUCT(B38:C43,G38:H43)</f>
        <v>405866984.46509945</v>
      </c>
    </row>
    <row r="47" spans="1:13">
      <c r="D47" s="2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K43:M43"/>
    <mergeCell ref="H4:I4"/>
    <mergeCell ref="K27:M27"/>
    <mergeCell ref="C34:D34"/>
    <mergeCell ref="A36:A37"/>
    <mergeCell ref="B36:B37"/>
    <mergeCell ref="C36:C37"/>
    <mergeCell ref="D36:D37"/>
    <mergeCell ref="A1:D1"/>
    <mergeCell ref="C15:E15"/>
    <mergeCell ref="A17:A18"/>
    <mergeCell ref="B17:B18"/>
    <mergeCell ref="C17:C18"/>
    <mergeCell ref="D17:D18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77"/>
  <sheetViews>
    <sheetView topLeftCell="A25" workbookViewId="0">
      <selection activeCell="A35" sqref="A35:A36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3090</v>
      </c>
      <c r="F1" s="24">
        <v>3745</v>
      </c>
      <c r="G1" s="17"/>
      <c r="H1" s="17"/>
    </row>
    <row r="2" spans="1:13" ht="15.75" thickBot="1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58" t="s">
        <v>37</v>
      </c>
      <c r="I3" s="59"/>
      <c r="J3" s="28">
        <f>L43+L28</f>
        <v>35654.696451351956</v>
      </c>
    </row>
    <row r="4" spans="1:13">
      <c r="A4" s="7">
        <v>1</v>
      </c>
      <c r="B4">
        <f>SQRT(('Исходные данные'!B22-'Итерация 3'!E$1)^2+('Исходные данные'!C22-'Итерация 3'!F$1)^2)</f>
        <v>511.24260385848129</v>
      </c>
      <c r="C4">
        <v>1</v>
      </c>
      <c r="D4">
        <f>SQRT(('Исходные данные'!B34-'Итерация 3'!E$1)^2+('Исходные данные'!C34-'Итерация 3'!F$1)^2)</f>
        <v>2959.8962819666503</v>
      </c>
    </row>
    <row r="5" spans="1:13">
      <c r="A5" s="7">
        <v>2</v>
      </c>
      <c r="B5">
        <f>SQRT(('Исходные данные'!B23-'Итерация 3'!E$1)^2+('Исходные данные'!C23-'Итерация 3'!F$1)^2)</f>
        <v>230</v>
      </c>
      <c r="C5">
        <v>2</v>
      </c>
      <c r="D5">
        <f>SQRT(('Исходные данные'!B35-'Итерация 3'!E$1)^2+('Исходные данные'!C35-'Итерация 3'!F$1)^2)</f>
        <v>4703.4800945682764</v>
      </c>
      <c r="H5" t="s">
        <v>40</v>
      </c>
    </row>
    <row r="6" spans="1:13">
      <c r="A6" s="7">
        <v>3</v>
      </c>
      <c r="B6">
        <f>SQRT(('Исходные данные'!B24-'Итерация 3'!E$1)^2+('Исходные данные'!C24-'Итерация 3'!F$1)^2)</f>
        <v>2151.4137212540036</v>
      </c>
      <c r="C6">
        <v>3</v>
      </c>
      <c r="D6">
        <f>SQRT(('Исходные данные'!B36-'Итерация 3'!E$1)^2+('Исходные данные'!C36-'Итерация 3'!F$1)^2)</f>
        <v>4382.2882150766854</v>
      </c>
    </row>
    <row r="7" spans="1:13">
      <c r="A7" s="7">
        <v>4</v>
      </c>
      <c r="B7">
        <f>SQRT(('Исходные данные'!B25-'Итерация 3'!E$1)^2+('Исходные данные'!C25-'Итерация 3'!F$1)^2)</f>
        <v>1769.950564281387</v>
      </c>
      <c r="C7">
        <v>4</v>
      </c>
      <c r="D7">
        <f>SQRT(('Исходные данные'!B37-'Итерация 3'!E$1)^2+('Исходные данные'!C37-'Итерация 3'!F$1)^2)</f>
        <v>4568.6239722699875</v>
      </c>
    </row>
    <row r="8" spans="1:13">
      <c r="A8" s="7">
        <v>5</v>
      </c>
      <c r="B8">
        <f>SQRT(('Исходные данные'!B26-'Итерация 3'!E$1)^2+('Исходные данные'!C26-'Итерация 3'!F$1)^2)</f>
        <v>2140.5431553696831</v>
      </c>
      <c r="C8">
        <v>5</v>
      </c>
      <c r="D8">
        <f>SQRT(('Исходные данные'!B38-'Итерация 3'!E$1)^2+('Исходные данные'!C38-'Итерация 3'!F$1)^2)</f>
        <v>4631.0177067249488</v>
      </c>
    </row>
    <row r="9" spans="1:13">
      <c r="A9" s="7">
        <v>6</v>
      </c>
      <c r="B9">
        <f>SQRT(('Исходные данные'!B27-'Итерация 3'!E$1)^2+('Исходные данные'!C27-'Итерация 3'!F$1)^2)</f>
        <v>2970.1935963839123</v>
      </c>
      <c r="C9">
        <v>6</v>
      </c>
      <c r="D9">
        <f>SQRT(('Исходные данные'!B39-'Итерация 3'!E$1)^2+('Исходные данные'!C39-'Итерация 3'!F$1)^2)</f>
        <v>4801.9084747629249</v>
      </c>
    </row>
    <row r="10" spans="1:13">
      <c r="A10" s="7">
        <v>7</v>
      </c>
      <c r="B10">
        <f>SQRT(('Исходные данные'!B28-'Итерация 3'!E$1)^2+('Исходные данные'!C28-'Итерация 3'!F$1)^2)</f>
        <v>4505.8101380328935</v>
      </c>
    </row>
    <row r="11" spans="1:13">
      <c r="A11" s="7">
        <v>8</v>
      </c>
      <c r="B11">
        <f>SQRT(('Исходные данные'!B29-'Итерация 3'!E$1)^2+('Исходные данные'!C29-'Итерация 3'!F$1)^2)</f>
        <v>4540.8837245628738</v>
      </c>
    </row>
    <row r="12" spans="1:13">
      <c r="A12" s="7">
        <v>9</v>
      </c>
      <c r="B12">
        <f>SQRT(('Исходные данные'!B30-'Итерация 3'!E$1)^2+('Исходные данные'!C30-'Итерация 3'!F$1)^2)</f>
        <v>4744.9683876713025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v>511.24260385848129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v>230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2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v>2151.4137212540036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2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v>1769.950564281387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2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v>2140.5431553696831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2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v>2970.1935963839123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2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v>4505.8101380328935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2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v>4540.8837245628738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2"/>
        <v>5000</v>
      </c>
    </row>
    <row r="27" spans="1:13">
      <c r="A27" s="46">
        <v>9</v>
      </c>
      <c r="B27" s="19">
        <v>4744.9683876713025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2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2"/>
        <v>185000.00000049919</v>
      </c>
      <c r="K28" s="26" t="s">
        <v>48</v>
      </c>
      <c r="L28" s="27">
        <f>SUMPRODUCT(L17:M25,B19:C27)</f>
        <v>21254.480456053752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314617502.45339227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 ht="15.75" thickBot="1">
      <c r="A33" s="29"/>
      <c r="B33" s="29"/>
      <c r="C33" s="60" t="s">
        <v>36</v>
      </c>
      <c r="D33" s="60"/>
      <c r="E33" s="29"/>
      <c r="F33" s="29"/>
      <c r="G33" s="29"/>
      <c r="H33" s="29"/>
      <c r="I33" s="29"/>
    </row>
    <row r="34" spans="1:13">
      <c r="D34" s="2"/>
      <c r="L34" s="2">
        <v>1</v>
      </c>
      <c r="M34" s="2">
        <v>2</v>
      </c>
    </row>
    <row r="35" spans="1:13">
      <c r="A35" s="61" t="s">
        <v>49</v>
      </c>
      <c r="B35" s="63" t="s">
        <v>44</v>
      </c>
      <c r="C35" s="64" t="s">
        <v>45</v>
      </c>
      <c r="D35" s="64" t="s">
        <v>47</v>
      </c>
      <c r="F35" s="20"/>
      <c r="G35" s="20"/>
      <c r="H35" s="20"/>
      <c r="I35" s="2"/>
      <c r="K35">
        <v>1</v>
      </c>
      <c r="L35" s="30">
        <f t="shared" ref="L35:M40" si="3">IF(G37&gt;0,1,0)</f>
        <v>1</v>
      </c>
      <c r="M35" s="31">
        <f t="shared" si="3"/>
        <v>0</v>
      </c>
    </row>
    <row r="36" spans="1:13">
      <c r="A36" s="62"/>
      <c r="B36" s="63"/>
      <c r="C36" s="64"/>
      <c r="D36" s="64"/>
      <c r="F36" s="23"/>
      <c r="G36" s="21">
        <v>1</v>
      </c>
      <c r="H36" s="21">
        <v>2</v>
      </c>
      <c r="I36" s="24"/>
      <c r="K36">
        <v>2</v>
      </c>
      <c r="L36" s="32">
        <f t="shared" si="3"/>
        <v>1</v>
      </c>
      <c r="M36" s="33">
        <f t="shared" si="3"/>
        <v>0</v>
      </c>
    </row>
    <row r="37" spans="1:13">
      <c r="A37" s="46">
        <v>1</v>
      </c>
      <c r="B37" s="19">
        <v>2959.8962819666503</v>
      </c>
      <c r="C37" s="19">
        <v>5693.7427058131107</v>
      </c>
      <c r="D37" s="21">
        <v>38500</v>
      </c>
      <c r="F37" s="24">
        <v>1</v>
      </c>
      <c r="G37" s="24">
        <v>38500</v>
      </c>
      <c r="H37" s="24">
        <v>0</v>
      </c>
      <c r="I37" s="21">
        <f>SUM(G37:H37)</f>
        <v>38500</v>
      </c>
      <c r="K37">
        <v>3</v>
      </c>
      <c r="L37" s="32">
        <f t="shared" si="3"/>
        <v>1</v>
      </c>
      <c r="M37" s="33">
        <f t="shared" si="3"/>
        <v>0</v>
      </c>
    </row>
    <row r="38" spans="1:13">
      <c r="A38" s="46">
        <v>2</v>
      </c>
      <c r="B38" s="19">
        <v>4703.4800945682764</v>
      </c>
      <c r="C38" s="19">
        <v>1400.8301110413067</v>
      </c>
      <c r="D38" s="21">
        <v>49500</v>
      </c>
      <c r="F38" s="21">
        <v>2</v>
      </c>
      <c r="G38" s="24">
        <v>49499.999999943713</v>
      </c>
      <c r="H38" s="24">
        <v>0</v>
      </c>
      <c r="I38" s="21">
        <f t="shared" ref="I38:I43" si="4">SUM(G38:H38)</f>
        <v>49499.999999943713</v>
      </c>
      <c r="K38">
        <v>4</v>
      </c>
      <c r="L38" s="32">
        <f t="shared" si="3"/>
        <v>0</v>
      </c>
      <c r="M38" s="33">
        <f t="shared" si="3"/>
        <v>1</v>
      </c>
    </row>
    <row r="39" spans="1:13">
      <c r="A39" s="46">
        <v>3</v>
      </c>
      <c r="B39" s="19">
        <v>4382.2882150766854</v>
      </c>
      <c r="C39" s="19">
        <v>198.11612756158948</v>
      </c>
      <c r="D39" s="21">
        <v>5500</v>
      </c>
      <c r="F39" s="24">
        <v>3</v>
      </c>
      <c r="G39" s="24">
        <v>5500.0000000562723</v>
      </c>
      <c r="H39" s="24">
        <v>0</v>
      </c>
      <c r="I39" s="21">
        <f t="shared" si="4"/>
        <v>5500.0000000562723</v>
      </c>
      <c r="K39">
        <v>5</v>
      </c>
      <c r="L39" s="32">
        <f t="shared" si="3"/>
        <v>0</v>
      </c>
      <c r="M39" s="33">
        <f t="shared" si="3"/>
        <v>1</v>
      </c>
    </row>
    <row r="40" spans="1:13">
      <c r="A40" s="46">
        <v>4</v>
      </c>
      <c r="B40" s="19">
        <v>4568.6239722699875</v>
      </c>
      <c r="C40" s="19">
        <v>638.84661695903185</v>
      </c>
      <c r="D40" s="21">
        <v>44000</v>
      </c>
      <c r="F40" s="21">
        <v>4</v>
      </c>
      <c r="G40" s="24">
        <v>0</v>
      </c>
      <c r="H40" s="24">
        <v>43999.999999999971</v>
      </c>
      <c r="I40" s="21">
        <f t="shared" si="4"/>
        <v>43999.999999999971</v>
      </c>
      <c r="K40">
        <v>6</v>
      </c>
      <c r="L40" s="34">
        <f t="shared" si="3"/>
        <v>0</v>
      </c>
      <c r="M40" s="35">
        <f t="shared" si="3"/>
        <v>1</v>
      </c>
    </row>
    <row r="41" spans="1:13">
      <c r="A41" s="46">
        <v>5</v>
      </c>
      <c r="B41" s="19">
        <v>4631.0177067249488</v>
      </c>
      <c r="C41" s="19">
        <v>130.86252328302402</v>
      </c>
      <c r="D41" s="21">
        <v>27500</v>
      </c>
      <c r="F41" s="24">
        <v>5</v>
      </c>
      <c r="G41" s="24">
        <v>0</v>
      </c>
      <c r="H41" s="24">
        <v>27500</v>
      </c>
      <c r="I41" s="21">
        <f t="shared" si="4"/>
        <v>27500</v>
      </c>
      <c r="L41" s="2"/>
      <c r="M41" s="2"/>
    </row>
    <row r="42" spans="1:13">
      <c r="A42" s="46">
        <v>6</v>
      </c>
      <c r="B42" s="19">
        <v>4801.9084747629249</v>
      </c>
      <c r="C42" s="19">
        <v>1584.842263444536</v>
      </c>
      <c r="D42" s="21">
        <v>22000</v>
      </c>
      <c r="F42" s="21">
        <v>6</v>
      </c>
      <c r="G42" s="24">
        <v>0</v>
      </c>
      <c r="H42" s="24">
        <v>22000</v>
      </c>
      <c r="I42" s="21">
        <f t="shared" si="4"/>
        <v>22000</v>
      </c>
      <c r="K42" s="68" t="s">
        <v>36</v>
      </c>
      <c r="L42" s="68"/>
      <c r="M42" s="68"/>
    </row>
    <row r="43" spans="1:13">
      <c r="A43" s="47" t="s">
        <v>47</v>
      </c>
      <c r="B43" s="19">
        <f>$D43/2</f>
        <v>93500</v>
      </c>
      <c r="C43" s="19">
        <f>$D43/2</f>
        <v>93500</v>
      </c>
      <c r="D43" s="21">
        <f>SUM(D37:D42)</f>
        <v>187000</v>
      </c>
      <c r="F43" s="21"/>
      <c r="G43" s="19">
        <f>SUM(G37:G42)</f>
        <v>93499.999999999985</v>
      </c>
      <c r="H43" s="19">
        <f>SUM(H37:H42)</f>
        <v>93499.999999999971</v>
      </c>
      <c r="I43" s="21">
        <f t="shared" si="4"/>
        <v>186999.99999999994</v>
      </c>
      <c r="K43" s="26" t="s">
        <v>48</v>
      </c>
      <c r="L43" s="27">
        <f>SUMPRODUCT(L35:M40,B37:C42)</f>
        <v>14400.215995298204</v>
      </c>
      <c r="M43" s="24" t="s">
        <v>35</v>
      </c>
    </row>
    <row r="44" spans="1:13">
      <c r="A44" s="16"/>
      <c r="B44" s="12"/>
      <c r="C44" s="13"/>
      <c r="D44" s="15"/>
      <c r="F44" s="16"/>
      <c r="I44" s="14"/>
    </row>
    <row r="45" spans="1:13">
      <c r="A45" s="16"/>
      <c r="B45" s="13"/>
      <c r="C45" s="13"/>
      <c r="D45" s="15"/>
      <c r="F45" s="22" t="s">
        <v>34</v>
      </c>
      <c r="G45" s="25">
        <f>SUMPRODUCT(B37:C42,G37:H42)</f>
        <v>437455357.0520097</v>
      </c>
    </row>
    <row r="46" spans="1:13">
      <c r="D46" s="2"/>
    </row>
    <row r="47" spans="1:13">
      <c r="D47" s="2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H3:I3"/>
    <mergeCell ref="A1:D1"/>
    <mergeCell ref="C33:D33"/>
    <mergeCell ref="A35:A36"/>
    <mergeCell ref="B35:B36"/>
    <mergeCell ref="C35:C36"/>
    <mergeCell ref="D35:D36"/>
    <mergeCell ref="K42:M42"/>
    <mergeCell ref="C15:E15"/>
    <mergeCell ref="A17:A18"/>
    <mergeCell ref="B17:B18"/>
    <mergeCell ref="C17:C18"/>
    <mergeCell ref="D17:D18"/>
    <mergeCell ref="K27:M27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77"/>
  <sheetViews>
    <sheetView topLeftCell="A28" workbookViewId="0">
      <selection activeCell="A35" sqref="A35:A36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4454</v>
      </c>
      <c r="F1" s="24">
        <v>3115</v>
      </c>
      <c r="G1" s="17"/>
      <c r="H1" s="17"/>
    </row>
    <row r="2" spans="1:13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25"/>
    </row>
    <row r="4" spans="1:13" ht="15.75" thickBot="1">
      <c r="A4" s="7">
        <v>1</v>
      </c>
      <c r="B4">
        <f>SQRT(('Исходные данные'!B22-'Итерация 4'!E$1)^2+('Исходные данные'!C22-'Итерация 4'!F$1)^2)</f>
        <v>1969.8225808432596</v>
      </c>
      <c r="C4">
        <v>1</v>
      </c>
      <c r="D4">
        <f>SQRT(('Исходные данные'!B34-'Итерация 4'!E$1)^2+('Исходные данные'!C34-'Итерация 4'!F$1)^2)</f>
        <v>3090.5743802730262</v>
      </c>
      <c r="G4" s="58" t="s">
        <v>37</v>
      </c>
      <c r="H4" s="59"/>
      <c r="I4" s="28">
        <f>L43+L28</f>
        <v>35188.156385336675</v>
      </c>
      <c r="J4" s="37" t="s">
        <v>43</v>
      </c>
    </row>
    <row r="5" spans="1:13">
      <c r="A5" s="7">
        <v>2</v>
      </c>
      <c r="B5">
        <f>SQRT(('Исходные данные'!B23-'Итерация 4'!E$1)^2+('Исходные данные'!C23-'Итерация 4'!F$1)^2)</f>
        <v>1612.4813177212318</v>
      </c>
      <c r="C5">
        <v>2</v>
      </c>
      <c r="D5">
        <f>SQRT(('Исходные данные'!B35-'Итерация 4'!E$1)^2+('Исходные данные'!C35-'Итерация 4'!F$1)^2)</f>
        <v>3201.128082410949</v>
      </c>
    </row>
    <row r="6" spans="1:13">
      <c r="A6" s="7">
        <v>3</v>
      </c>
      <c r="B6">
        <f>SQRT(('Исходные данные'!B24-'Итерация 4'!E$1)^2+('Исходные данные'!C24-'Итерация 4'!F$1)^2)</f>
        <v>3022.5533907608647</v>
      </c>
      <c r="C6">
        <v>3</v>
      </c>
      <c r="D6">
        <f>SQRT(('Исходные данные'!B36-'Итерация 4'!E$1)^2+('Исходные данные'!C36-'Итерация 4'!F$1)^2)</f>
        <v>2954.0863223677129</v>
      </c>
    </row>
    <row r="7" spans="1:13">
      <c r="A7" s="7">
        <v>4</v>
      </c>
      <c r="B7">
        <f>SQRT(('Исходные данные'!B25-'Итерация 4'!E$1)^2+('Исходные данные'!C25-'Итерация 4'!F$1)^2)</f>
        <v>1647.2464903589869</v>
      </c>
      <c r="C7">
        <v>4</v>
      </c>
      <c r="D7">
        <f>SQRT(('Исходные данные'!B37-'Итерация 4'!E$1)^2+('Исходные данные'!C37-'Итерация 4'!F$1)^2)</f>
        <v>3091.9089572624871</v>
      </c>
    </row>
    <row r="8" spans="1:13">
      <c r="A8" s="7">
        <v>5</v>
      </c>
      <c r="B8">
        <f>SQRT(('Исходные данные'!B26-'Итерация 4'!E$1)^2+('Исходные данные'!C26-'Итерация 4'!F$1)^2)</f>
        <v>711.09844606777199</v>
      </c>
      <c r="C8">
        <v>5</v>
      </c>
      <c r="D8">
        <f>SQRT(('Исходные данные'!B38-'Итерация 4'!E$1)^2+('Исходные данные'!C38-'Итерация 4'!F$1)^2)</f>
        <v>3226.0348727191404</v>
      </c>
    </row>
    <row r="9" spans="1:13">
      <c r="A9" s="7">
        <v>6</v>
      </c>
      <c r="B9">
        <f>SQRT(('Исходные данные'!B27-'Итерация 4'!E$1)^2+('Исходные данные'!C27-'Итерация 4'!F$1)^2)</f>
        <v>1476.3421012759882</v>
      </c>
      <c r="C9">
        <v>6</v>
      </c>
      <c r="D9">
        <f>SQRT(('Исходные данные'!B39-'Итерация 4'!E$1)^2+('Исходные данные'!C39-'Итерация 4'!F$1)^2)</f>
        <v>3693.9059273349126</v>
      </c>
    </row>
    <row r="10" spans="1:13">
      <c r="A10" s="7">
        <v>7</v>
      </c>
      <c r="B10">
        <f>SQRT(('Исходные данные'!B28-'Итерация 4'!E$1)^2+('Исходные данные'!C28-'Итерация 4'!F$1)^2)</f>
        <v>3050.3935811629294</v>
      </c>
    </row>
    <row r="11" spans="1:13">
      <c r="A11" s="7">
        <v>8</v>
      </c>
      <c r="B11">
        <f>SQRT(('Исходные данные'!B29-'Итерация 4'!E$1)^2+('Исходные данные'!C29-'Итерация 4'!F$1)^2)</f>
        <v>3162.0185008946423</v>
      </c>
    </row>
    <row r="12" spans="1:13">
      <c r="A12" s="7">
        <v>9</v>
      </c>
      <c r="B12">
        <f>SQRT(('Исходные данные'!B30-'Итерация 4'!E$1)^2+('Исходные данные'!C30-'Итерация 4'!F$1)^2)</f>
        <v>3346.4520017475224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v>1969.8225808432596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v>1612.4813177212318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2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v>3022.5533907608647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2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v>1647.2464903589869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2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v>711.09844606777199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2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v>1476.3421012759882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2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v>3050.3935811629294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2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v>3162.0185008946423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2"/>
        <v>5000</v>
      </c>
    </row>
    <row r="27" spans="1:13">
      <c r="A27" s="46">
        <v>9</v>
      </c>
      <c r="B27" s="19">
        <v>3346.4520017475224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2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2"/>
        <v>185000.00000049919</v>
      </c>
      <c r="K28" s="26" t="s">
        <v>48</v>
      </c>
      <c r="L28" s="27">
        <f>SUMPRODUCT(L17:M25,B19:C27)</f>
        <v>23587.816196598393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423703961.00288177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 ht="15.75" thickBot="1">
      <c r="A33" s="29"/>
      <c r="B33" s="29"/>
      <c r="C33" s="60" t="s">
        <v>36</v>
      </c>
      <c r="D33" s="60"/>
      <c r="E33" s="29"/>
      <c r="F33" s="29"/>
      <c r="G33" s="29"/>
      <c r="H33" s="29"/>
      <c r="I33" s="29"/>
    </row>
    <row r="34" spans="1:13">
      <c r="D34" s="2"/>
      <c r="L34" s="2">
        <v>1</v>
      </c>
      <c r="M34" s="2">
        <v>2</v>
      </c>
    </row>
    <row r="35" spans="1:13">
      <c r="A35" s="61" t="s">
        <v>49</v>
      </c>
      <c r="B35" s="63" t="s">
        <v>44</v>
      </c>
      <c r="C35" s="64" t="s">
        <v>45</v>
      </c>
      <c r="D35" s="64" t="s">
        <v>47</v>
      </c>
      <c r="F35" s="20"/>
      <c r="G35" s="20"/>
      <c r="H35" s="20"/>
      <c r="I35" s="2"/>
      <c r="K35">
        <v>1</v>
      </c>
      <c r="L35" s="30">
        <f t="shared" ref="L35:M40" si="3">IF(G37&gt;0,1,0)</f>
        <v>1</v>
      </c>
      <c r="M35" s="31">
        <f t="shared" si="3"/>
        <v>0</v>
      </c>
    </row>
    <row r="36" spans="1:13">
      <c r="A36" s="62"/>
      <c r="B36" s="63"/>
      <c r="C36" s="64"/>
      <c r="D36" s="64"/>
      <c r="F36" s="23"/>
      <c r="G36" s="21">
        <v>1</v>
      </c>
      <c r="H36" s="21">
        <v>2</v>
      </c>
      <c r="I36" s="24"/>
      <c r="K36">
        <v>2</v>
      </c>
      <c r="L36" s="32">
        <f t="shared" si="3"/>
        <v>1</v>
      </c>
      <c r="M36" s="33">
        <f t="shared" si="3"/>
        <v>0</v>
      </c>
    </row>
    <row r="37" spans="1:13">
      <c r="A37" s="46">
        <v>1</v>
      </c>
      <c r="B37" s="19">
        <v>3090.5743802730262</v>
      </c>
      <c r="C37" s="19">
        <v>5693.7427058131107</v>
      </c>
      <c r="D37" s="21">
        <v>38500</v>
      </c>
      <c r="F37" s="24">
        <v>1</v>
      </c>
      <c r="G37" s="24">
        <v>38500</v>
      </c>
      <c r="H37" s="24">
        <v>0</v>
      </c>
      <c r="I37" s="21">
        <f>SUM(G37:H37)</f>
        <v>38500</v>
      </c>
      <c r="K37">
        <v>3</v>
      </c>
      <c r="L37" s="32">
        <f t="shared" si="3"/>
        <v>1</v>
      </c>
      <c r="M37" s="33">
        <f t="shared" si="3"/>
        <v>0</v>
      </c>
    </row>
    <row r="38" spans="1:13">
      <c r="A38" s="46">
        <v>2</v>
      </c>
      <c r="B38" s="19">
        <v>3201.128082410949</v>
      </c>
      <c r="C38" s="19">
        <v>1400.8301110413067</v>
      </c>
      <c r="D38" s="21">
        <v>49500</v>
      </c>
      <c r="F38" s="21">
        <v>2</v>
      </c>
      <c r="G38" s="24">
        <v>49499.999999943713</v>
      </c>
      <c r="H38" s="24">
        <v>0</v>
      </c>
      <c r="I38" s="21">
        <f t="shared" ref="I38:I43" si="4">SUM(G38:H38)</f>
        <v>49499.999999943713</v>
      </c>
      <c r="K38">
        <v>4</v>
      </c>
      <c r="L38" s="32">
        <f t="shared" si="3"/>
        <v>0</v>
      </c>
      <c r="M38" s="33">
        <f t="shared" si="3"/>
        <v>1</v>
      </c>
    </row>
    <row r="39" spans="1:13">
      <c r="A39" s="46">
        <v>3</v>
      </c>
      <c r="B39" s="19">
        <v>2954.0863223677129</v>
      </c>
      <c r="C39" s="19">
        <v>198.11612756158948</v>
      </c>
      <c r="D39" s="21">
        <v>5500</v>
      </c>
      <c r="F39" s="24">
        <v>3</v>
      </c>
      <c r="G39" s="24">
        <v>5500.0000000562723</v>
      </c>
      <c r="H39" s="24">
        <v>0</v>
      </c>
      <c r="I39" s="21">
        <f t="shared" si="4"/>
        <v>5500.0000000562723</v>
      </c>
      <c r="K39">
        <v>5</v>
      </c>
      <c r="L39" s="32">
        <f t="shared" si="3"/>
        <v>0</v>
      </c>
      <c r="M39" s="33">
        <f t="shared" si="3"/>
        <v>1</v>
      </c>
    </row>
    <row r="40" spans="1:13">
      <c r="A40" s="46">
        <v>4</v>
      </c>
      <c r="B40" s="19">
        <v>3091.9089572624871</v>
      </c>
      <c r="C40" s="19">
        <v>638.84661695903185</v>
      </c>
      <c r="D40" s="21">
        <v>44000</v>
      </c>
      <c r="F40" s="21">
        <v>4</v>
      </c>
      <c r="G40" s="24">
        <v>0</v>
      </c>
      <c r="H40" s="24">
        <v>43999.999999999971</v>
      </c>
      <c r="I40" s="21">
        <f t="shared" si="4"/>
        <v>43999.999999999971</v>
      </c>
      <c r="K40">
        <v>6</v>
      </c>
      <c r="L40" s="34">
        <f t="shared" si="3"/>
        <v>0</v>
      </c>
      <c r="M40" s="35">
        <f t="shared" si="3"/>
        <v>1</v>
      </c>
    </row>
    <row r="41" spans="1:13">
      <c r="A41" s="46">
        <v>5</v>
      </c>
      <c r="B41" s="19">
        <v>3226.0348727191404</v>
      </c>
      <c r="C41" s="19">
        <v>130.86252328302402</v>
      </c>
      <c r="D41" s="21">
        <v>27500</v>
      </c>
      <c r="F41" s="24">
        <v>5</v>
      </c>
      <c r="G41" s="24">
        <v>0</v>
      </c>
      <c r="H41" s="24">
        <v>27500</v>
      </c>
      <c r="I41" s="21">
        <f t="shared" si="4"/>
        <v>27500</v>
      </c>
      <c r="L41" s="2"/>
      <c r="M41" s="2"/>
    </row>
    <row r="42" spans="1:13">
      <c r="A42" s="46">
        <v>6</v>
      </c>
      <c r="B42" s="19">
        <v>3693.9059273349126</v>
      </c>
      <c r="C42" s="19">
        <v>1584.842263444536</v>
      </c>
      <c r="D42" s="21">
        <v>22000</v>
      </c>
      <c r="F42" s="21">
        <v>6</v>
      </c>
      <c r="G42" s="24">
        <v>0</v>
      </c>
      <c r="H42" s="24">
        <v>22000</v>
      </c>
      <c r="I42" s="21">
        <f t="shared" si="4"/>
        <v>22000</v>
      </c>
      <c r="K42" s="68" t="s">
        <v>36</v>
      </c>
      <c r="L42" s="68"/>
      <c r="M42" s="68"/>
    </row>
    <row r="43" spans="1:13">
      <c r="A43" s="47" t="s">
        <v>47</v>
      </c>
      <c r="B43" s="19">
        <f>$D43/2</f>
        <v>93500</v>
      </c>
      <c r="C43" s="19">
        <f>$D43/2</f>
        <v>93500</v>
      </c>
      <c r="D43" s="21">
        <f>SUM(D37:D42)</f>
        <v>187000</v>
      </c>
      <c r="F43" s="21"/>
      <c r="G43" s="19">
        <f>SUM(G37:G42)</f>
        <v>93499.999999999985</v>
      </c>
      <c r="H43" s="19">
        <f>SUM(H37:H42)</f>
        <v>93499.999999999971</v>
      </c>
      <c r="I43" s="21">
        <f t="shared" si="4"/>
        <v>186999.99999999994</v>
      </c>
      <c r="K43" s="26" t="s">
        <v>48</v>
      </c>
      <c r="L43" s="27">
        <f>SUMPRODUCT(L35:M40,B37:C42)</f>
        <v>11600.340188738281</v>
      </c>
      <c r="M43" s="24" t="s">
        <v>35</v>
      </c>
    </row>
    <row r="44" spans="1:13">
      <c r="A44" s="16"/>
      <c r="B44" s="12"/>
      <c r="C44" s="13"/>
      <c r="D44" s="15"/>
      <c r="F44" s="16"/>
      <c r="I44" s="14"/>
    </row>
    <row r="45" spans="1:13">
      <c r="A45" s="16"/>
      <c r="B45" s="13"/>
      <c r="C45" s="13"/>
      <c r="D45" s="15"/>
      <c r="F45" s="22" t="s">
        <v>34</v>
      </c>
      <c r="G45" s="25">
        <f>SUMPRODUCT(B37:C42,G37:H42)</f>
        <v>360264928.82512224</v>
      </c>
    </row>
    <row r="46" spans="1:13">
      <c r="D46" s="2"/>
    </row>
    <row r="47" spans="1:13">
      <c r="D47" s="2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C15:E15"/>
    <mergeCell ref="A17:A18"/>
    <mergeCell ref="B17:B18"/>
    <mergeCell ref="C17:C18"/>
    <mergeCell ref="D17:D18"/>
    <mergeCell ref="K42:M42"/>
    <mergeCell ref="G4:H4"/>
    <mergeCell ref="K27:M27"/>
    <mergeCell ref="C33:D33"/>
    <mergeCell ref="A35:A36"/>
    <mergeCell ref="B35:B36"/>
    <mergeCell ref="C35:C36"/>
    <mergeCell ref="D35:D36"/>
  </mergeCells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77"/>
  <sheetViews>
    <sheetView topLeftCell="A29" workbookViewId="0">
      <selection activeCell="A36" sqref="A36:A37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4810</v>
      </c>
      <c r="F1" s="24">
        <v>3470</v>
      </c>
      <c r="G1" s="17"/>
      <c r="H1" s="17"/>
    </row>
    <row r="2" spans="1:13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25"/>
    </row>
    <row r="4" spans="1:13" ht="15.75" thickBot="1">
      <c r="A4" s="7">
        <v>1</v>
      </c>
      <c r="B4">
        <f>SQRT(('Исходные данные'!B22-'Итерация 5'!E$1)^2+('Исходные данные'!C22-'Итерация 5'!F$1)^2)</f>
        <v>2142.7608359310657</v>
      </c>
      <c r="C4">
        <v>1</v>
      </c>
      <c r="D4">
        <f>SQRT(('Исходные данные'!B34-'Итерация 5'!E$1)^2+('Исходные данные'!C34-'Итерация 5'!F$1)^2)</f>
        <v>3593.2437991319207</v>
      </c>
      <c r="G4" s="58" t="s">
        <v>37</v>
      </c>
      <c r="H4" s="59"/>
      <c r="I4" s="28">
        <f>L44+L28</f>
        <v>35096.099704770779</v>
      </c>
      <c r="J4" s="37" t="s">
        <v>43</v>
      </c>
    </row>
    <row r="5" spans="1:13">
      <c r="A5" s="7">
        <v>2</v>
      </c>
      <c r="B5">
        <f>SQRT(('Исходные данные'!B23-'Итерация 5'!E$1)^2+('Исходные данные'!C23-'Итерация 5'!F$1)^2)</f>
        <v>1792.6028561842693</v>
      </c>
      <c r="C5">
        <v>2</v>
      </c>
      <c r="D5">
        <f>SQRT(('Исходные данные'!B35-'Итерация 5'!E$1)^2+('Исходные данные'!C35-'Итерация 5'!F$1)^2)</f>
        <v>3070.5862632402955</v>
      </c>
    </row>
    <row r="6" spans="1:13">
      <c r="A6" s="7">
        <v>3</v>
      </c>
      <c r="B6">
        <f>SQRT(('Исходные данные'!B24-'Итерация 5'!E$1)^2+('Исходные данные'!C24-'Итерация 5'!F$1)^2)</f>
        <v>2875.989568826702</v>
      </c>
      <c r="C6">
        <v>3</v>
      </c>
      <c r="D6">
        <f>SQRT(('Исходные данные'!B36-'Итерация 5'!E$1)^2+('Исходные данные'!C36-'Итерация 5'!F$1)^2)</f>
        <v>2640.8568685182468</v>
      </c>
    </row>
    <row r="7" spans="1:13">
      <c r="A7" s="7">
        <v>4</v>
      </c>
      <c r="B7">
        <f>SQRT(('Исходные данные'!B25-'Итерация 5'!E$1)^2+('Исходные данные'!C25-'Итерация 5'!F$1)^2)</f>
        <v>1317.9529581893278</v>
      </c>
      <c r="C7">
        <v>4</v>
      </c>
      <c r="D7">
        <f>SQRT(('Исходные данные'!B37-'Итерация 5'!E$1)^2+('Исходные данные'!C37-'Итерация 5'!F$1)^2)</f>
        <v>2847.6305940202287</v>
      </c>
    </row>
    <row r="8" spans="1:13">
      <c r="A8" s="7">
        <v>5</v>
      </c>
      <c r="B8">
        <f>SQRT(('Исходные данные'!B26-'Итерация 5'!E$1)^2+('Исходные данные'!C26-'Итерация 5'!F$1)^2)</f>
        <v>442.04072210600685</v>
      </c>
      <c r="C8">
        <v>5</v>
      </c>
      <c r="D8">
        <f>SQRT(('Исходные данные'!B38-'Итерация 5'!E$1)^2+('Исходные данные'!C38-'Итерация 5'!F$1)^2)</f>
        <v>2890.0692033236851</v>
      </c>
    </row>
    <row r="9" spans="1:13">
      <c r="A9" s="7">
        <v>6</v>
      </c>
      <c r="B9">
        <f>SQRT(('Исходные данные'!B27-'Итерация 5'!E$1)^2+('Исходные данные'!C27-'Итерация 5'!F$1)^2)</f>
        <v>1461.0013689247523</v>
      </c>
      <c r="C9">
        <v>6</v>
      </c>
      <c r="D9">
        <f>SQRT(('Исходные данные'!B39-'Итерация 5'!E$1)^2+('Исходные данные'!C39-'Итерация 5'!F$1)^2)</f>
        <v>3225.5542159449128</v>
      </c>
    </row>
    <row r="10" spans="1:13">
      <c r="A10" s="7">
        <v>7</v>
      </c>
      <c r="B10">
        <f>SQRT(('Исходные данные'!B28-'Итерация 5'!E$1)^2+('Исходные данные'!C28-'Итерация 5'!F$1)^2)</f>
        <v>2770.6497432912734</v>
      </c>
    </row>
    <row r="11" spans="1:13">
      <c r="A11" s="7">
        <v>8</v>
      </c>
      <c r="B11">
        <f>SQRT(('Исходные данные'!B29-'Итерация 5'!E$1)^2+('Исходные данные'!C29-'Итерация 5'!F$1)^2)</f>
        <v>2804.5677028732966</v>
      </c>
    </row>
    <row r="12" spans="1:13">
      <c r="A12" s="7">
        <v>9</v>
      </c>
      <c r="B12">
        <f>SQRT(('Исходные данные'!B30-'Итерация 5'!E$1)^2+('Исходные данные'!C30-'Итерация 5'!F$1)^2)</f>
        <v>3005.0124791754192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v>2142.7608359310657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v>1792.6028561842693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2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v>2875.989568826702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2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v>1317.9529581893278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2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v>442.04072210600685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2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v>1461.0013689247523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2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v>2770.6497432912734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2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v>2804.5677028732966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2"/>
        <v>5000</v>
      </c>
    </row>
    <row r="27" spans="1:13">
      <c r="A27" s="46">
        <v>9</v>
      </c>
      <c r="B27" s="19">
        <v>3005.0124791754192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2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2"/>
        <v>185000.00000049919</v>
      </c>
      <c r="K28" s="26" t="s">
        <v>48</v>
      </c>
      <c r="L28" s="27">
        <f>SUMPRODUCT(L17:M25,B19:C27)</f>
        <v>23436.861370193725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426183903.75692606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 ht="15.75" thickBot="1">
      <c r="A34" s="29"/>
      <c r="B34" s="29"/>
      <c r="C34" s="60" t="s">
        <v>36</v>
      </c>
      <c r="D34" s="60"/>
      <c r="E34" s="29"/>
      <c r="F34" s="29"/>
      <c r="G34" s="29"/>
      <c r="H34" s="29"/>
      <c r="I34" s="29"/>
    </row>
    <row r="35" spans="1:13">
      <c r="D35" s="2"/>
      <c r="L35" s="2">
        <v>1</v>
      </c>
      <c r="M35" s="2">
        <v>2</v>
      </c>
    </row>
    <row r="36" spans="1:13">
      <c r="A36" s="61" t="s">
        <v>49</v>
      </c>
      <c r="B36" s="63" t="s">
        <v>44</v>
      </c>
      <c r="C36" s="64" t="s">
        <v>45</v>
      </c>
      <c r="D36" s="64" t="s">
        <v>47</v>
      </c>
      <c r="F36" s="20"/>
      <c r="G36" s="20"/>
      <c r="H36" s="20"/>
      <c r="I36" s="2"/>
      <c r="K36">
        <v>1</v>
      </c>
      <c r="L36" s="30">
        <f t="shared" ref="L36:M41" si="3">IF(G38&gt;0,1,0)</f>
        <v>1</v>
      </c>
      <c r="M36" s="31">
        <f t="shared" si="3"/>
        <v>0</v>
      </c>
    </row>
    <row r="37" spans="1:13">
      <c r="A37" s="62"/>
      <c r="B37" s="63"/>
      <c r="C37" s="64"/>
      <c r="D37" s="64"/>
      <c r="F37" s="23"/>
      <c r="G37" s="21">
        <v>1</v>
      </c>
      <c r="H37" s="21">
        <v>2</v>
      </c>
      <c r="I37" s="24"/>
      <c r="K37">
        <v>2</v>
      </c>
      <c r="L37" s="32">
        <f t="shared" si="3"/>
        <v>1</v>
      </c>
      <c r="M37" s="33">
        <f t="shared" si="3"/>
        <v>0</v>
      </c>
    </row>
    <row r="38" spans="1:13">
      <c r="A38" s="46">
        <v>1</v>
      </c>
      <c r="B38" s="19">
        <v>3593.2437991319207</v>
      </c>
      <c r="C38" s="19">
        <v>5693.7427058131107</v>
      </c>
      <c r="D38" s="21">
        <v>38500</v>
      </c>
      <c r="F38" s="24">
        <v>1</v>
      </c>
      <c r="G38" s="24">
        <v>38500</v>
      </c>
      <c r="H38" s="24">
        <v>0</v>
      </c>
      <c r="I38" s="21">
        <f>SUM(G38:H38)</f>
        <v>38500</v>
      </c>
      <c r="K38">
        <v>3</v>
      </c>
      <c r="L38" s="32">
        <f t="shared" si="3"/>
        <v>1</v>
      </c>
      <c r="M38" s="33">
        <f t="shared" si="3"/>
        <v>0</v>
      </c>
    </row>
    <row r="39" spans="1:13">
      <c r="A39" s="46">
        <v>2</v>
      </c>
      <c r="B39" s="19">
        <v>3070.5862632402955</v>
      </c>
      <c r="C39" s="19">
        <v>1400.8301110413067</v>
      </c>
      <c r="D39" s="21">
        <v>49500</v>
      </c>
      <c r="F39" s="21">
        <v>2</v>
      </c>
      <c r="G39" s="24">
        <v>49499.999999943713</v>
      </c>
      <c r="H39" s="24">
        <v>0</v>
      </c>
      <c r="I39" s="21">
        <f t="shared" ref="I39:I44" si="4">SUM(G39:H39)</f>
        <v>49499.999999943713</v>
      </c>
      <c r="K39">
        <v>4</v>
      </c>
      <c r="L39" s="32">
        <f t="shared" si="3"/>
        <v>0</v>
      </c>
      <c r="M39" s="33">
        <f t="shared" si="3"/>
        <v>1</v>
      </c>
    </row>
    <row r="40" spans="1:13">
      <c r="A40" s="46">
        <v>3</v>
      </c>
      <c r="B40" s="19">
        <v>2640.8568685182468</v>
      </c>
      <c r="C40" s="19">
        <v>198.11612756158948</v>
      </c>
      <c r="D40" s="21">
        <v>5500</v>
      </c>
      <c r="F40" s="24">
        <v>3</v>
      </c>
      <c r="G40" s="24">
        <v>5500.0000000562723</v>
      </c>
      <c r="H40" s="24">
        <v>0</v>
      </c>
      <c r="I40" s="21">
        <f t="shared" si="4"/>
        <v>5500.0000000562723</v>
      </c>
      <c r="K40">
        <v>5</v>
      </c>
      <c r="L40" s="32">
        <f t="shared" si="3"/>
        <v>0</v>
      </c>
      <c r="M40" s="33">
        <f t="shared" si="3"/>
        <v>1</v>
      </c>
    </row>
    <row r="41" spans="1:13">
      <c r="A41" s="46">
        <v>4</v>
      </c>
      <c r="B41" s="19">
        <v>2847.6305940202287</v>
      </c>
      <c r="C41" s="19">
        <v>638.84661695903185</v>
      </c>
      <c r="D41" s="21">
        <v>44000</v>
      </c>
      <c r="F41" s="21">
        <v>4</v>
      </c>
      <c r="G41" s="24">
        <v>0</v>
      </c>
      <c r="H41" s="24">
        <v>43999.999999999971</v>
      </c>
      <c r="I41" s="21">
        <f t="shared" si="4"/>
        <v>43999.999999999971</v>
      </c>
      <c r="K41">
        <v>6</v>
      </c>
      <c r="L41" s="34">
        <f t="shared" si="3"/>
        <v>0</v>
      </c>
      <c r="M41" s="35">
        <f t="shared" si="3"/>
        <v>1</v>
      </c>
    </row>
    <row r="42" spans="1:13">
      <c r="A42" s="46">
        <v>5</v>
      </c>
      <c r="B42" s="19">
        <v>2890.0692033236851</v>
      </c>
      <c r="C42" s="19">
        <v>130.86252328302402</v>
      </c>
      <c r="D42" s="21">
        <v>27500</v>
      </c>
      <c r="F42" s="24">
        <v>5</v>
      </c>
      <c r="G42" s="24">
        <v>0</v>
      </c>
      <c r="H42" s="24">
        <v>27500</v>
      </c>
      <c r="I42" s="21">
        <f t="shared" si="4"/>
        <v>27500</v>
      </c>
      <c r="L42" s="2"/>
      <c r="M42" s="2"/>
    </row>
    <row r="43" spans="1:13">
      <c r="A43" s="46">
        <v>6</v>
      </c>
      <c r="B43" s="19">
        <v>3225.5542159449128</v>
      </c>
      <c r="C43" s="19">
        <v>1584.842263444536</v>
      </c>
      <c r="D43" s="21">
        <v>22000</v>
      </c>
      <c r="F43" s="21">
        <v>6</v>
      </c>
      <c r="G43" s="24">
        <v>0</v>
      </c>
      <c r="H43" s="24">
        <v>22000</v>
      </c>
      <c r="I43" s="21">
        <f t="shared" si="4"/>
        <v>22000</v>
      </c>
      <c r="K43" s="68" t="s">
        <v>36</v>
      </c>
      <c r="L43" s="68"/>
      <c r="M43" s="68"/>
    </row>
    <row r="44" spans="1:13">
      <c r="A44" s="47" t="s">
        <v>47</v>
      </c>
      <c r="B44" s="19">
        <f>$D44/2</f>
        <v>93500</v>
      </c>
      <c r="C44" s="19">
        <f>$D44/2</f>
        <v>93500</v>
      </c>
      <c r="D44" s="21">
        <f>SUM(D38:D43)</f>
        <v>187000</v>
      </c>
      <c r="F44" s="21"/>
      <c r="G44" s="19">
        <f>SUM(G38:G43)</f>
        <v>93499.999999999985</v>
      </c>
      <c r="H44" s="19">
        <f>SUM(H38:H43)</f>
        <v>93499.999999999971</v>
      </c>
      <c r="I44" s="21">
        <f t="shared" si="4"/>
        <v>186999.99999999994</v>
      </c>
      <c r="K44" s="26" t="s">
        <v>48</v>
      </c>
      <c r="L44" s="27">
        <f>SUMPRODUCT(L36:M41,B38:C43)</f>
        <v>11659.238334577054</v>
      </c>
      <c r="M44" s="24" t="s">
        <v>35</v>
      </c>
    </row>
    <row r="45" spans="1:13">
      <c r="A45" s="16"/>
      <c r="B45" s="12"/>
      <c r="C45" s="13"/>
      <c r="D45" s="15"/>
      <c r="F45" s="16"/>
      <c r="I45" s="14"/>
    </row>
    <row r="46" spans="1:13">
      <c r="A46" s="16"/>
      <c r="B46" s="13"/>
      <c r="C46" s="13"/>
      <c r="D46" s="15"/>
      <c r="F46" s="22" t="s">
        <v>34</v>
      </c>
      <c r="G46" s="25">
        <f>SUMPRODUCT(B38:C43,G38:H43)</f>
        <v>371433119.40605998</v>
      </c>
    </row>
    <row r="47" spans="1:13">
      <c r="D47" s="2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C15:E15"/>
    <mergeCell ref="A17:A18"/>
    <mergeCell ref="B17:B18"/>
    <mergeCell ref="C17:C18"/>
    <mergeCell ref="D17:D18"/>
    <mergeCell ref="K43:M43"/>
    <mergeCell ref="G4:H4"/>
    <mergeCell ref="K27:M27"/>
    <mergeCell ref="C34:D34"/>
    <mergeCell ref="A36:A37"/>
    <mergeCell ref="B36:B37"/>
    <mergeCell ref="C36:C37"/>
    <mergeCell ref="D36:D37"/>
  </mergeCells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77"/>
  <sheetViews>
    <sheetView topLeftCell="A25" workbookViewId="0">
      <selection activeCell="A35" sqref="A35:A36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3">
      <c r="A1" s="71" t="s">
        <v>41</v>
      </c>
      <c r="B1" s="71"/>
      <c r="C1" s="71"/>
      <c r="D1" s="72"/>
      <c r="E1" s="24">
        <v>5860</v>
      </c>
      <c r="F1" s="24">
        <v>3920</v>
      </c>
      <c r="G1" s="17"/>
      <c r="H1" s="17"/>
    </row>
    <row r="2" spans="1:13">
      <c r="A2" s="25"/>
      <c r="B2" s="25"/>
      <c r="C2" s="25"/>
      <c r="D2" s="25"/>
      <c r="E2" s="25"/>
      <c r="F2" s="25"/>
      <c r="G2" s="25"/>
      <c r="H2" s="25"/>
    </row>
    <row r="3" spans="1:13" ht="15.75" thickBot="1">
      <c r="B3" s="10" t="s">
        <v>13</v>
      </c>
      <c r="D3" s="10" t="s">
        <v>14</v>
      </c>
      <c r="E3" s="25"/>
      <c r="F3" s="25"/>
      <c r="G3" s="25"/>
      <c r="H3" s="25"/>
    </row>
    <row r="4" spans="1:13" ht="15.75" thickBot="1">
      <c r="A4" s="7">
        <v>1</v>
      </c>
      <c r="B4">
        <f>SQRT(('Исходные данные'!B22-'Итерация 6'!E$1)^2+('Исходные данные'!C22-'Итерация 6'!F$1)^2)</f>
        <v>3090.5701739323117</v>
      </c>
      <c r="C4">
        <v>1</v>
      </c>
      <c r="D4">
        <f>SQRT(('Исходные данные'!B34-'Итерация 6'!E$1)^2+('Исходные данные'!C34-'Итерация 6'!F$1)^2)</f>
        <v>4668.0296699999672</v>
      </c>
      <c r="H4" s="58" t="s">
        <v>37</v>
      </c>
      <c r="I4" s="59"/>
      <c r="J4" s="28">
        <f>L44+L28</f>
        <v>36274.819093039943</v>
      </c>
      <c r="K4" s="36" t="s">
        <v>42</v>
      </c>
    </row>
    <row r="5" spans="1:13">
      <c r="A5" s="7">
        <v>2</v>
      </c>
      <c r="B5">
        <f>SQRT(('Исходные данные'!B23-'Итерация 6'!E$1)^2+('Исходные данные'!C23-'Итерация 6'!F$1)^2)</f>
        <v>2770.545975074227</v>
      </c>
      <c r="C5">
        <v>2</v>
      </c>
      <c r="D5">
        <f>SQRT(('Исходные данные'!B35-'Итерация 6'!E$1)^2+('Исходные данные'!C35-'Итерация 6'!F$1)^2)</f>
        <v>2643.198819612327</v>
      </c>
    </row>
    <row r="6" spans="1:13">
      <c r="A6" s="7">
        <v>3</v>
      </c>
      <c r="B6">
        <f>SQRT(('Исходные данные'!B24-'Итерация 6'!E$1)^2+('Исходные данные'!C24-'Итерация 6'!F$1)^2)</f>
        <v>3265.2283227976568</v>
      </c>
      <c r="C6">
        <v>3</v>
      </c>
      <c r="D6">
        <f>SQRT(('Исходные данные'!B36-'Итерация 6'!E$1)^2+('Исходные данные'!C36-'Итерация 6'!F$1)^2)</f>
        <v>1808.4869366406824</v>
      </c>
    </row>
    <row r="7" spans="1:13">
      <c r="A7" s="7">
        <v>4</v>
      </c>
      <c r="B7">
        <f>SQRT(('Исходные данные'!B25-'Итерация 6'!E$1)^2+('Исходные данные'!C25-'Итерация 6'!F$1)^2)</f>
        <v>1564.6085772486356</v>
      </c>
      <c r="C7">
        <v>4</v>
      </c>
      <c r="D7">
        <f>SQRT(('Исходные данные'!B37-'Итерация 6'!E$1)^2+('Исходные данные'!C37-'Итерация 6'!F$1)^2)</f>
        <v>2167.4870241826134</v>
      </c>
    </row>
    <row r="8" spans="1:13">
      <c r="A8" s="7">
        <v>5</v>
      </c>
      <c r="B8">
        <f>SQRT(('Исходные данные'!B26-'Итерация 6'!E$1)^2+('Исходные данные'!C26-'Итерация 6'!F$1)^2)</f>
        <v>1004.1912168506553</v>
      </c>
      <c r="C8">
        <v>5</v>
      </c>
      <c r="D8">
        <f>SQRT(('Исходные данные'!B38-'Итерация 6'!E$1)^2+('Исходные данные'!C38-'Итерация 6'!F$1)^2)</f>
        <v>1984.0614909825754</v>
      </c>
    </row>
    <row r="9" spans="1:13">
      <c r="A9" s="7">
        <v>6</v>
      </c>
      <c r="B9">
        <f>SQRT(('Исходные данные'!B27-'Итерация 6'!E$1)^2+('Исходные данные'!C27-'Итерация 6'!F$1)^2)</f>
        <v>1629.4247451171227</v>
      </c>
      <c r="C9">
        <v>6</v>
      </c>
      <c r="D9">
        <f>SQRT(('Исходные данные'!B39-'Итерация 6'!E$1)^2+('Исходные данные'!C39-'Итерация 6'!F$1)^2)</f>
        <v>2083.5546549106889</v>
      </c>
    </row>
    <row r="10" spans="1:13">
      <c r="A10" s="7">
        <v>7</v>
      </c>
      <c r="B10">
        <f>SQRT(('Исходные данные'!B28-'Итерация 6'!E$1)^2+('Исходные данные'!C28-'Итерация 6'!F$1)^2)</f>
        <v>2010.0995000248122</v>
      </c>
    </row>
    <row r="11" spans="1:13">
      <c r="A11" s="7">
        <v>8</v>
      </c>
      <c r="B11">
        <f>SQRT(('Исходные данные'!B29-'Итерация 6'!E$1)^2+('Исходные данные'!C29-'Итерация 6'!F$1)^2)</f>
        <v>1853.2673849177836</v>
      </c>
    </row>
    <row r="12" spans="1:13">
      <c r="A12" s="7">
        <v>9</v>
      </c>
      <c r="B12">
        <f>SQRT(('Исходные данные'!B30-'Итерация 6'!E$1)^2+('Исходные данные'!C30-'Итерация 6'!F$1)^2)</f>
        <v>2079.9278833651902</v>
      </c>
    </row>
    <row r="15" spans="1:13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3">
      <c r="D16" s="2"/>
      <c r="L16" s="2">
        <v>1</v>
      </c>
      <c r="M16" s="2">
        <v>2</v>
      </c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  <c r="K17">
        <v>1</v>
      </c>
      <c r="L17" s="30">
        <f t="shared" ref="L17:L25" si="0">IF(G19&gt;0,1,0)</f>
        <v>1</v>
      </c>
      <c r="M17" s="31">
        <f t="shared" ref="M17:M25" si="1">IF(H19&gt;0,1,0)</f>
        <v>0</v>
      </c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K18">
        <v>2</v>
      </c>
      <c r="L18" s="32">
        <f t="shared" si="0"/>
        <v>1</v>
      </c>
      <c r="M18" s="33">
        <f t="shared" si="1"/>
        <v>0</v>
      </c>
    </row>
    <row r="19" spans="1:13">
      <c r="A19" s="46">
        <v>1</v>
      </c>
      <c r="B19" s="19">
        <v>3090.5701739323117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3</v>
      </c>
      <c r="L19" s="32">
        <f t="shared" si="0"/>
        <v>1</v>
      </c>
      <c r="M19" s="33">
        <f t="shared" si="1"/>
        <v>1</v>
      </c>
    </row>
    <row r="20" spans="1:13">
      <c r="A20" s="46">
        <v>2</v>
      </c>
      <c r="B20" s="19">
        <v>2770.545975074227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2">SUM(G20:H20)</f>
        <v>10000</v>
      </c>
      <c r="K20">
        <v>4</v>
      </c>
      <c r="L20" s="32">
        <f t="shared" si="0"/>
        <v>0</v>
      </c>
      <c r="M20" s="33">
        <f t="shared" si="1"/>
        <v>1</v>
      </c>
    </row>
    <row r="21" spans="1:13">
      <c r="A21" s="46">
        <v>3</v>
      </c>
      <c r="B21" s="19">
        <v>3265.2283227976568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2"/>
        <v>50000</v>
      </c>
      <c r="K21">
        <v>5</v>
      </c>
      <c r="L21" s="32">
        <f t="shared" si="0"/>
        <v>0</v>
      </c>
      <c r="M21" s="33">
        <f t="shared" si="1"/>
        <v>1</v>
      </c>
    </row>
    <row r="22" spans="1:13">
      <c r="A22" s="46">
        <v>4</v>
      </c>
      <c r="B22" s="19">
        <v>1564.6085772486356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2"/>
        <v>20000</v>
      </c>
      <c r="K22">
        <v>6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v>1004.1912168506553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2"/>
        <v>10000</v>
      </c>
      <c r="K23">
        <v>7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v>1629.4247451171227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2"/>
        <v>30000</v>
      </c>
      <c r="K24">
        <v>8</v>
      </c>
      <c r="L24" s="32">
        <f t="shared" si="0"/>
        <v>1</v>
      </c>
      <c r="M24" s="33">
        <f t="shared" si="1"/>
        <v>1</v>
      </c>
    </row>
    <row r="25" spans="1:13">
      <c r="A25" s="46">
        <v>7</v>
      </c>
      <c r="B25" s="19">
        <v>2010.0995000248122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2"/>
        <v>15000</v>
      </c>
      <c r="K25">
        <v>9</v>
      </c>
      <c r="L25" s="34">
        <f t="shared" si="0"/>
        <v>0</v>
      </c>
      <c r="M25" s="35">
        <f t="shared" si="1"/>
        <v>1</v>
      </c>
    </row>
    <row r="26" spans="1:13">
      <c r="A26" s="46">
        <v>8</v>
      </c>
      <c r="B26" s="19">
        <v>1853.2673849177836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2"/>
        <v>5000</v>
      </c>
    </row>
    <row r="27" spans="1:13">
      <c r="A27" s="46">
        <v>9</v>
      </c>
      <c r="B27" s="19">
        <v>2079.9278833651902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2"/>
        <v>5000.0000004991916</v>
      </c>
      <c r="K27" s="68" t="s">
        <v>38</v>
      </c>
      <c r="L27" s="68"/>
      <c r="M27" s="68"/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2"/>
        <v>185000.00000049919</v>
      </c>
      <c r="K28" s="26" t="s">
        <v>48</v>
      </c>
      <c r="L28" s="27">
        <f>SUMPRODUCT(L17:M25,B19:C27)</f>
        <v>24800.552263100373</v>
      </c>
      <c r="M28" s="24" t="s">
        <v>35</v>
      </c>
    </row>
    <row r="29" spans="1:13">
      <c r="A29" s="16"/>
      <c r="B29" s="12"/>
      <c r="C29" s="13"/>
      <c r="D29" s="15"/>
      <c r="F29" s="16"/>
      <c r="I29" s="14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490355803.31542146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 ht="15.75" thickBot="1">
      <c r="A33" s="29"/>
      <c r="B33" s="29"/>
      <c r="C33" s="60" t="s">
        <v>36</v>
      </c>
      <c r="D33" s="60"/>
      <c r="E33" s="29"/>
      <c r="F33" s="29"/>
      <c r="G33" s="29"/>
      <c r="H33" s="29"/>
      <c r="I33" s="29"/>
    </row>
    <row r="34" spans="1:13">
      <c r="D34" s="2"/>
    </row>
    <row r="35" spans="1:13">
      <c r="A35" s="61" t="s">
        <v>49</v>
      </c>
      <c r="B35" s="63" t="s">
        <v>44</v>
      </c>
      <c r="C35" s="64" t="s">
        <v>45</v>
      </c>
      <c r="D35" s="64" t="s">
        <v>47</v>
      </c>
      <c r="F35" s="20"/>
      <c r="G35" s="20"/>
      <c r="H35" s="20"/>
      <c r="I35" s="2"/>
      <c r="L35" s="2">
        <v>1</v>
      </c>
      <c r="M35" s="2">
        <v>2</v>
      </c>
    </row>
    <row r="36" spans="1:13">
      <c r="A36" s="62"/>
      <c r="B36" s="63"/>
      <c r="C36" s="64"/>
      <c r="D36" s="64"/>
      <c r="F36" s="23"/>
      <c r="G36" s="21">
        <v>1</v>
      </c>
      <c r="H36" s="21">
        <v>2</v>
      </c>
      <c r="I36" s="24"/>
      <c r="K36">
        <v>1</v>
      </c>
      <c r="L36" s="30">
        <f t="shared" ref="L36:M41" si="3">IF(G37&gt;0,1,0)</f>
        <v>1</v>
      </c>
      <c r="M36" s="31">
        <f t="shared" si="3"/>
        <v>0</v>
      </c>
    </row>
    <row r="37" spans="1:13">
      <c r="A37" s="46">
        <v>1</v>
      </c>
      <c r="B37" s="19">
        <v>4668.0296699999672</v>
      </c>
      <c r="C37" s="19">
        <v>5693.7427058131107</v>
      </c>
      <c r="D37" s="21">
        <v>38500</v>
      </c>
      <c r="F37" s="24">
        <v>1</v>
      </c>
      <c r="G37" s="24">
        <v>38500</v>
      </c>
      <c r="H37" s="24">
        <v>0</v>
      </c>
      <c r="I37" s="21">
        <f>SUM(G37:H37)</f>
        <v>38500</v>
      </c>
      <c r="K37">
        <v>2</v>
      </c>
      <c r="L37" s="32">
        <f t="shared" si="3"/>
        <v>1</v>
      </c>
      <c r="M37" s="33">
        <f t="shared" si="3"/>
        <v>0</v>
      </c>
    </row>
    <row r="38" spans="1:13">
      <c r="A38" s="46">
        <v>2</v>
      </c>
      <c r="B38" s="19">
        <v>2643.198819612327</v>
      </c>
      <c r="C38" s="19">
        <v>1400.8301110413067</v>
      </c>
      <c r="D38" s="21">
        <v>49500</v>
      </c>
      <c r="F38" s="21">
        <v>2</v>
      </c>
      <c r="G38" s="24">
        <v>49499.999999943713</v>
      </c>
      <c r="H38" s="24">
        <v>0</v>
      </c>
      <c r="I38" s="21">
        <f t="shared" ref="I38:I43" si="4">SUM(G38:H38)</f>
        <v>49499.999999943713</v>
      </c>
      <c r="K38">
        <v>3</v>
      </c>
      <c r="L38" s="32">
        <f t="shared" si="3"/>
        <v>1</v>
      </c>
      <c r="M38" s="33">
        <f t="shared" si="3"/>
        <v>0</v>
      </c>
    </row>
    <row r="39" spans="1:13">
      <c r="A39" s="46">
        <v>3</v>
      </c>
      <c r="B39" s="19">
        <v>1808.4869366406824</v>
      </c>
      <c r="C39" s="19">
        <v>198.11612756158948</v>
      </c>
      <c r="D39" s="21">
        <v>5500</v>
      </c>
      <c r="F39" s="24">
        <v>3</v>
      </c>
      <c r="G39" s="24">
        <v>5500.0000000562723</v>
      </c>
      <c r="H39" s="24">
        <v>0</v>
      </c>
      <c r="I39" s="21">
        <f t="shared" si="4"/>
        <v>5500.0000000562723</v>
      </c>
      <c r="K39">
        <v>4</v>
      </c>
      <c r="L39" s="32">
        <f t="shared" si="3"/>
        <v>0</v>
      </c>
      <c r="M39" s="33">
        <f t="shared" si="3"/>
        <v>1</v>
      </c>
    </row>
    <row r="40" spans="1:13">
      <c r="A40" s="46">
        <v>4</v>
      </c>
      <c r="B40" s="19">
        <v>2167.4870241826134</v>
      </c>
      <c r="C40" s="19">
        <v>638.84661695903185</v>
      </c>
      <c r="D40" s="21">
        <v>44000</v>
      </c>
      <c r="F40" s="21">
        <v>4</v>
      </c>
      <c r="G40" s="24">
        <v>0</v>
      </c>
      <c r="H40" s="24">
        <v>43999.999999999971</v>
      </c>
      <c r="I40" s="21">
        <f t="shared" si="4"/>
        <v>43999.999999999971</v>
      </c>
      <c r="K40">
        <v>5</v>
      </c>
      <c r="L40" s="32">
        <f t="shared" si="3"/>
        <v>0</v>
      </c>
      <c r="M40" s="33">
        <f t="shared" si="3"/>
        <v>1</v>
      </c>
    </row>
    <row r="41" spans="1:13">
      <c r="A41" s="46">
        <v>5</v>
      </c>
      <c r="B41" s="19">
        <v>1984.0614909825754</v>
      </c>
      <c r="C41" s="19">
        <v>130.86252328302402</v>
      </c>
      <c r="D41" s="21">
        <v>27500</v>
      </c>
      <c r="F41" s="24">
        <v>5</v>
      </c>
      <c r="G41" s="24">
        <v>0</v>
      </c>
      <c r="H41" s="24">
        <v>27500</v>
      </c>
      <c r="I41" s="21">
        <f t="shared" si="4"/>
        <v>27500</v>
      </c>
      <c r="K41">
        <v>6</v>
      </c>
      <c r="L41" s="34">
        <f t="shared" si="3"/>
        <v>0</v>
      </c>
      <c r="M41" s="35">
        <f t="shared" si="3"/>
        <v>1</v>
      </c>
    </row>
    <row r="42" spans="1:13">
      <c r="A42" s="46">
        <v>6</v>
      </c>
      <c r="B42" s="19">
        <v>2083.5546549106889</v>
      </c>
      <c r="C42" s="19">
        <v>1584.842263444536</v>
      </c>
      <c r="D42" s="21">
        <v>22000</v>
      </c>
      <c r="F42" s="21">
        <v>6</v>
      </c>
      <c r="G42" s="24">
        <v>0</v>
      </c>
      <c r="H42" s="24">
        <v>22000</v>
      </c>
      <c r="I42" s="21">
        <f t="shared" si="4"/>
        <v>22000</v>
      </c>
      <c r="L42" s="2"/>
      <c r="M42" s="2"/>
    </row>
    <row r="43" spans="1:13">
      <c r="A43" s="47" t="s">
        <v>47</v>
      </c>
      <c r="B43" s="19">
        <f>$D43/2</f>
        <v>93500</v>
      </c>
      <c r="C43" s="19">
        <f>$D43/2</f>
        <v>93500</v>
      </c>
      <c r="D43" s="21">
        <f>SUM(D37:D42)</f>
        <v>187000</v>
      </c>
      <c r="F43" s="21"/>
      <c r="G43" s="19">
        <f>SUM(G37:G42)</f>
        <v>93499.999999999985</v>
      </c>
      <c r="H43" s="19">
        <f>SUM(H37:H42)</f>
        <v>93499.999999999971</v>
      </c>
      <c r="I43" s="21">
        <f t="shared" si="4"/>
        <v>186999.99999999994</v>
      </c>
      <c r="K43" s="68" t="s">
        <v>36</v>
      </c>
      <c r="L43" s="68"/>
      <c r="M43" s="68"/>
    </row>
    <row r="44" spans="1:13">
      <c r="A44" s="16"/>
      <c r="B44" s="12"/>
      <c r="C44" s="13"/>
      <c r="D44" s="15"/>
      <c r="F44" s="16"/>
      <c r="I44" s="14"/>
      <c r="K44" s="26" t="s">
        <v>48</v>
      </c>
      <c r="L44" s="27">
        <f>SUMPRODUCT(L36:M41,B37:C42)</f>
        <v>11474.266829939568</v>
      </c>
      <c r="M44" s="24" t="s">
        <v>35</v>
      </c>
    </row>
    <row r="45" spans="1:13">
      <c r="A45" s="16"/>
      <c r="B45" s="13"/>
      <c r="C45" s="13"/>
      <c r="D45" s="15"/>
      <c r="F45" s="22" t="s">
        <v>34</v>
      </c>
      <c r="G45" s="25">
        <f>SUMPRODUCT(B37:C42,G37:H42)</f>
        <v>387078662.34954596</v>
      </c>
    </row>
    <row r="46" spans="1:13">
      <c r="A46" s="16"/>
      <c r="B46" s="16"/>
      <c r="C46" s="16"/>
      <c r="D46" s="11"/>
      <c r="F46" s="16"/>
    </row>
    <row r="47" spans="1:13">
      <c r="D47" s="2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C15:E15"/>
    <mergeCell ref="A17:A18"/>
    <mergeCell ref="B17:B18"/>
    <mergeCell ref="C17:C18"/>
    <mergeCell ref="D17:D18"/>
    <mergeCell ref="K43:M43"/>
    <mergeCell ref="H4:I4"/>
    <mergeCell ref="K27:M27"/>
    <mergeCell ref="C33:D33"/>
    <mergeCell ref="A35:A36"/>
    <mergeCell ref="B35:B36"/>
    <mergeCell ref="C35:C36"/>
    <mergeCell ref="D35:D36"/>
  </mergeCells>
  <pageMargins left="0.7" right="0.7" top="0.75" bottom="0.75" header="0.3" footer="0.3"/>
  <pageSetup paperSize="9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77"/>
  <sheetViews>
    <sheetView topLeftCell="A30" workbookViewId="0">
      <selection activeCell="A37" sqref="A37:A38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0">
      <c r="A1" s="71" t="s">
        <v>41</v>
      </c>
      <c r="B1" s="71"/>
      <c r="C1" s="71"/>
      <c r="D1" s="72"/>
      <c r="E1" s="24">
        <v>5860</v>
      </c>
      <c r="F1" s="24">
        <v>3147</v>
      </c>
      <c r="G1" s="17"/>
      <c r="H1" s="17"/>
    </row>
    <row r="2" spans="1:10">
      <c r="A2" s="25"/>
      <c r="B2" s="25"/>
      <c r="C2" s="25"/>
      <c r="D2" s="25"/>
      <c r="E2" s="25"/>
      <c r="F2" s="25"/>
      <c r="G2" s="25"/>
      <c r="H2" s="25"/>
    </row>
    <row r="3" spans="1:10" ht="15.75" thickBot="1">
      <c r="B3" s="10" t="s">
        <v>13</v>
      </c>
      <c r="D3" s="10" t="s">
        <v>14</v>
      </c>
      <c r="E3" s="25"/>
      <c r="F3" s="25"/>
      <c r="G3" s="25"/>
      <c r="H3" s="25"/>
    </row>
    <row r="4" spans="1:10" ht="15.75" thickBot="1">
      <c r="A4" s="7">
        <v>1</v>
      </c>
      <c r="B4">
        <f>SQRT(('Исходные данные'!B22-'Итерация 7'!E$1)^2+('Исходные данные'!C22-'Итерация 7'!F$1)^2)</f>
        <v>3241.1005846779885</v>
      </c>
      <c r="C4">
        <v>1</v>
      </c>
      <c r="D4">
        <f>SQRT(('Исходные данные'!B34-'Итерация 7'!E$1)^2+('Исходные данные'!C34-'Итерация 7'!F$1)^2)</f>
        <v>4207.5705579348278</v>
      </c>
      <c r="H4" s="58" t="s">
        <v>37</v>
      </c>
      <c r="I4" s="59"/>
      <c r="J4" s="28">
        <f>L45+L30</f>
        <v>35657.99129835378</v>
      </c>
    </row>
    <row r="5" spans="1:10">
      <c r="A5" s="7">
        <v>2</v>
      </c>
      <c r="B5">
        <f>SQRT(('Исходные данные'!B23-'Итерация 7'!E$1)^2+('Исходные данные'!C23-'Итерация 7'!F$1)^2)</f>
        <v>2891.104287292314</v>
      </c>
      <c r="C5">
        <v>2</v>
      </c>
      <c r="D5">
        <f>SQRT(('Исходные данные'!B35-'Итерация 7'!E$1)^2+('Исходные данные'!C35-'Итерация 7'!F$1)^2)</f>
        <v>2048.9726694126498</v>
      </c>
    </row>
    <row r="6" spans="1:10">
      <c r="A6" s="7">
        <v>3</v>
      </c>
      <c r="B6">
        <f>SQRT(('Исходные данные'!B24-'Итерация 7'!E$1)^2+('Исходные данные'!C24-'Итерация 7'!F$1)^2)</f>
        <v>3782.1772829945453</v>
      </c>
      <c r="C6">
        <v>3</v>
      </c>
      <c r="D6">
        <f>SQRT(('Исходные данные'!B36-'Итерация 7'!E$1)^2+('Исходные данные'!C36-'Итерация 7'!F$1)^2)</f>
        <v>1553.9993564992233</v>
      </c>
    </row>
    <row r="7" spans="1:10">
      <c r="A7" s="7">
        <v>4</v>
      </c>
      <c r="B7">
        <f>SQRT(('Исходные данные'!B25-'Итерация 7'!E$1)^2+('Исходные данные'!C25-'Итерация 7'!F$1)^2)</f>
        <v>2084.2670174428226</v>
      </c>
      <c r="C7">
        <v>4</v>
      </c>
      <c r="D7">
        <f>SQRT(('Исходные данные'!B37-'Итерация 7'!E$1)^2+('Исходные данные'!C37-'Итерация 7'!F$1)^2)</f>
        <v>1751.9386404780278</v>
      </c>
    </row>
    <row r="8" spans="1:10">
      <c r="A8" s="7">
        <v>5</v>
      </c>
      <c r="B8">
        <f>SQRT(('Исходные данные'!B26-'Итерация 7'!E$1)^2+('Исходные данные'!C26-'Итерация 7'!F$1)^2)</f>
        <v>702.00356124452821</v>
      </c>
      <c r="C8">
        <v>5</v>
      </c>
      <c r="D8">
        <f>SQRT(('Исходные данные'!B38-'Итерация 7'!E$1)^2+('Исходные данные'!C38-'Итерация 7'!F$1)^2)</f>
        <v>1820.0793938726958</v>
      </c>
    </row>
    <row r="9" spans="1:10">
      <c r="A9" s="7">
        <v>6</v>
      </c>
      <c r="B9">
        <f>SQRT(('Исходные данные'!B27-'Итерация 7'!E$1)^2+('Исходные данные'!C27-'Итерация 7'!F$1)^2)</f>
        <v>864.88958832905371</v>
      </c>
      <c r="C9">
        <v>6</v>
      </c>
      <c r="D9">
        <f>SQRT(('Исходные данные'!B39-'Итерация 7'!E$1)^2+('Исходные данные'!C39-'Итерация 7'!F$1)^2)</f>
        <v>2472.5875110903557</v>
      </c>
    </row>
    <row r="10" spans="1:10">
      <c r="A10" s="7">
        <v>7</v>
      </c>
      <c r="B10">
        <f>SQRT(('Исходные данные'!B28-'Итерация 7'!E$1)^2+('Исходные данные'!C28-'Итерация 7'!F$1)^2)</f>
        <v>1672.8087159026879</v>
      </c>
    </row>
    <row r="11" spans="1:10">
      <c r="A11" s="7">
        <v>8</v>
      </c>
      <c r="B11">
        <f>SQRT(('Исходные данные'!B29-'Итерация 7'!E$1)^2+('Исходные данные'!C29-'Итерация 7'!F$1)^2)</f>
        <v>1757.5747494772449</v>
      </c>
    </row>
    <row r="12" spans="1:10">
      <c r="A12" s="7">
        <v>9</v>
      </c>
      <c r="B12">
        <f>SQRT(('Исходные данные'!B30-'Итерация 7'!E$1)^2+('Исходные данные'!C30-'Итерация 7'!F$1)^2)</f>
        <v>1940.1363354156326</v>
      </c>
    </row>
    <row r="15" spans="1:10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0">
      <c r="D16" s="2"/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L18" s="2">
        <v>1</v>
      </c>
      <c r="M18" s="2">
        <v>2</v>
      </c>
    </row>
    <row r="19" spans="1:13">
      <c r="A19" s="46">
        <v>1</v>
      </c>
      <c r="B19" s="19">
        <v>3241.1005846779885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1</v>
      </c>
      <c r="L19" s="30">
        <f t="shared" ref="L19:L27" si="0">IF(G19&gt;0,1,0)</f>
        <v>1</v>
      </c>
      <c r="M19" s="31">
        <f t="shared" ref="M19:M27" si="1">IF(H19&gt;0,1,0)</f>
        <v>0</v>
      </c>
    </row>
    <row r="20" spans="1:13">
      <c r="A20" s="46">
        <v>2</v>
      </c>
      <c r="B20" s="19">
        <v>2891.104287292314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2">SUM(G20:H20)</f>
        <v>10000</v>
      </c>
      <c r="K20">
        <v>2</v>
      </c>
      <c r="L20" s="32">
        <f t="shared" si="0"/>
        <v>1</v>
      </c>
      <c r="M20" s="33">
        <f t="shared" si="1"/>
        <v>0</v>
      </c>
    </row>
    <row r="21" spans="1:13">
      <c r="A21" s="46">
        <v>3</v>
      </c>
      <c r="B21" s="19">
        <v>3782.1772829945453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2"/>
        <v>50000</v>
      </c>
      <c r="K21">
        <v>3</v>
      </c>
      <c r="L21" s="32">
        <f t="shared" si="0"/>
        <v>1</v>
      </c>
      <c r="M21" s="33">
        <f t="shared" si="1"/>
        <v>1</v>
      </c>
    </row>
    <row r="22" spans="1:13">
      <c r="A22" s="46">
        <v>4</v>
      </c>
      <c r="B22" s="19">
        <v>2084.2670174428226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2"/>
        <v>20000</v>
      </c>
      <c r="K22">
        <v>4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v>702.00356124452821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2"/>
        <v>10000</v>
      </c>
      <c r="K23">
        <v>5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v>864.88958832905371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2"/>
        <v>30000</v>
      </c>
      <c r="K24">
        <v>6</v>
      </c>
      <c r="L24" s="32">
        <f t="shared" si="0"/>
        <v>0</v>
      </c>
      <c r="M24" s="33">
        <f t="shared" si="1"/>
        <v>1</v>
      </c>
    </row>
    <row r="25" spans="1:13">
      <c r="A25" s="46">
        <v>7</v>
      </c>
      <c r="B25" s="19">
        <v>1672.8087159026879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2"/>
        <v>15000</v>
      </c>
      <c r="K25">
        <v>7</v>
      </c>
      <c r="L25" s="32">
        <f t="shared" si="0"/>
        <v>0</v>
      </c>
      <c r="M25" s="33">
        <f t="shared" si="1"/>
        <v>1</v>
      </c>
    </row>
    <row r="26" spans="1:13">
      <c r="A26" s="46">
        <v>8</v>
      </c>
      <c r="B26" s="19">
        <v>1757.5747494772449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2"/>
        <v>5000</v>
      </c>
      <c r="K26">
        <v>8</v>
      </c>
      <c r="L26" s="32">
        <f t="shared" si="0"/>
        <v>1</v>
      </c>
      <c r="M26" s="33">
        <f t="shared" si="1"/>
        <v>1</v>
      </c>
    </row>
    <row r="27" spans="1:13">
      <c r="A27" s="46">
        <v>9</v>
      </c>
      <c r="B27" s="19">
        <v>1940.1363354156326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2"/>
        <v>5000.0000004991916</v>
      </c>
      <c r="K27">
        <v>9</v>
      </c>
      <c r="L27" s="34">
        <f t="shared" si="0"/>
        <v>0</v>
      </c>
      <c r="M27" s="35">
        <f t="shared" si="1"/>
        <v>1</v>
      </c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2"/>
        <v>185000.00000049919</v>
      </c>
    </row>
    <row r="29" spans="1:13">
      <c r="A29" s="16"/>
      <c r="B29" s="12"/>
      <c r="C29" s="13"/>
      <c r="D29" s="15"/>
      <c r="F29" s="16"/>
      <c r="I29" s="14"/>
      <c r="K29" s="68" t="s">
        <v>38</v>
      </c>
      <c r="L29" s="68"/>
      <c r="M29" s="68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519524346.61209047</v>
      </c>
      <c r="K30" s="26" t="s">
        <v>48</v>
      </c>
      <c r="L30" s="27">
        <f>SUMPRODUCT(L19:M27,B19:C27)</f>
        <v>25492.897310820485</v>
      </c>
      <c r="M30" s="24" t="s">
        <v>35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>
      <c r="A34" s="16"/>
      <c r="B34" s="14"/>
      <c r="C34" s="14"/>
      <c r="D34" s="15"/>
    </row>
    <row r="35" spans="1:13" ht="15.75" thickBot="1">
      <c r="A35" s="29"/>
      <c r="B35" s="29"/>
      <c r="C35" s="60" t="s">
        <v>36</v>
      </c>
      <c r="D35" s="60"/>
      <c r="E35" s="29"/>
      <c r="F35" s="29"/>
      <c r="G35" s="29"/>
      <c r="H35" s="29"/>
      <c r="I35" s="29"/>
    </row>
    <row r="36" spans="1:13">
      <c r="D36" s="2"/>
      <c r="L36" s="2">
        <v>1</v>
      </c>
      <c r="M36" s="2">
        <v>2</v>
      </c>
    </row>
    <row r="37" spans="1:13">
      <c r="A37" s="61" t="s">
        <v>49</v>
      </c>
      <c r="B37" s="63" t="s">
        <v>44</v>
      </c>
      <c r="C37" s="64" t="s">
        <v>45</v>
      </c>
      <c r="D37" s="64" t="s">
        <v>47</v>
      </c>
      <c r="F37" s="20"/>
      <c r="G37" s="20"/>
      <c r="H37" s="20"/>
      <c r="I37" s="2"/>
      <c r="K37">
        <v>1</v>
      </c>
      <c r="L37" s="30">
        <f t="shared" ref="L37:M42" si="3">IF(G39&gt;0,1,0)</f>
        <v>1</v>
      </c>
      <c r="M37" s="31">
        <f t="shared" si="3"/>
        <v>0</v>
      </c>
    </row>
    <row r="38" spans="1:13">
      <c r="A38" s="62"/>
      <c r="B38" s="63"/>
      <c r="C38" s="64"/>
      <c r="D38" s="64"/>
      <c r="F38" s="23"/>
      <c r="G38" s="21">
        <v>1</v>
      </c>
      <c r="H38" s="21">
        <v>2</v>
      </c>
      <c r="I38" s="24"/>
      <c r="K38">
        <v>2</v>
      </c>
      <c r="L38" s="32">
        <f t="shared" si="3"/>
        <v>1</v>
      </c>
      <c r="M38" s="33">
        <f t="shared" si="3"/>
        <v>0</v>
      </c>
    </row>
    <row r="39" spans="1:13">
      <c r="A39" s="46">
        <v>1</v>
      </c>
      <c r="B39" s="19">
        <v>4207.5705579348278</v>
      </c>
      <c r="C39" s="19">
        <v>5693.7427058131107</v>
      </c>
      <c r="D39" s="21">
        <v>38500</v>
      </c>
      <c r="F39" s="24">
        <v>1</v>
      </c>
      <c r="G39" s="24">
        <v>38500</v>
      </c>
      <c r="H39" s="24">
        <v>0</v>
      </c>
      <c r="I39" s="21">
        <f>SUM(G39:H39)</f>
        <v>38500</v>
      </c>
      <c r="K39">
        <v>3</v>
      </c>
      <c r="L39" s="32">
        <f t="shared" si="3"/>
        <v>1</v>
      </c>
      <c r="M39" s="33">
        <f t="shared" si="3"/>
        <v>0</v>
      </c>
    </row>
    <row r="40" spans="1:13">
      <c r="A40" s="46">
        <v>2</v>
      </c>
      <c r="B40" s="19">
        <v>2048.9726694126498</v>
      </c>
      <c r="C40" s="19">
        <v>1400.8301110413067</v>
      </c>
      <c r="D40" s="21">
        <v>49500</v>
      </c>
      <c r="F40" s="21">
        <v>2</v>
      </c>
      <c r="G40" s="24">
        <v>49499.999999943713</v>
      </c>
      <c r="H40" s="24">
        <v>0</v>
      </c>
      <c r="I40" s="21">
        <f t="shared" ref="I40:I45" si="4">SUM(G40:H40)</f>
        <v>49499.999999943713</v>
      </c>
      <c r="K40">
        <v>4</v>
      </c>
      <c r="L40" s="32">
        <f t="shared" si="3"/>
        <v>0</v>
      </c>
      <c r="M40" s="33">
        <f t="shared" si="3"/>
        <v>1</v>
      </c>
    </row>
    <row r="41" spans="1:13">
      <c r="A41" s="46">
        <v>3</v>
      </c>
      <c r="B41" s="19">
        <v>1553.9993564992233</v>
      </c>
      <c r="C41" s="19">
        <v>198.11612756158948</v>
      </c>
      <c r="D41" s="21">
        <v>5500</v>
      </c>
      <c r="F41" s="24">
        <v>3</v>
      </c>
      <c r="G41" s="24">
        <v>5500.0000000562723</v>
      </c>
      <c r="H41" s="24">
        <v>0</v>
      </c>
      <c r="I41" s="21">
        <f t="shared" si="4"/>
        <v>5500.0000000562723</v>
      </c>
      <c r="K41">
        <v>5</v>
      </c>
      <c r="L41" s="32">
        <f t="shared" si="3"/>
        <v>0</v>
      </c>
      <c r="M41" s="33">
        <f t="shared" si="3"/>
        <v>1</v>
      </c>
    </row>
    <row r="42" spans="1:13">
      <c r="A42" s="46">
        <v>4</v>
      </c>
      <c r="B42" s="19">
        <v>1751.9386404780278</v>
      </c>
      <c r="C42" s="19">
        <v>638.84661695903185</v>
      </c>
      <c r="D42" s="21">
        <v>44000</v>
      </c>
      <c r="F42" s="21">
        <v>4</v>
      </c>
      <c r="G42" s="24">
        <v>0</v>
      </c>
      <c r="H42" s="24">
        <v>43999.999999999971</v>
      </c>
      <c r="I42" s="21">
        <f t="shared" si="4"/>
        <v>43999.999999999971</v>
      </c>
      <c r="K42">
        <v>6</v>
      </c>
      <c r="L42" s="34">
        <f t="shared" si="3"/>
        <v>0</v>
      </c>
      <c r="M42" s="35">
        <f t="shared" si="3"/>
        <v>1</v>
      </c>
    </row>
    <row r="43" spans="1:13">
      <c r="A43" s="46">
        <v>5</v>
      </c>
      <c r="B43" s="19">
        <v>1820.0793938726958</v>
      </c>
      <c r="C43" s="19">
        <v>130.86252328302402</v>
      </c>
      <c r="D43" s="21">
        <v>27500</v>
      </c>
      <c r="F43" s="24">
        <v>5</v>
      </c>
      <c r="G43" s="24">
        <v>0</v>
      </c>
      <c r="H43" s="24">
        <v>27500</v>
      </c>
      <c r="I43" s="21">
        <f t="shared" si="4"/>
        <v>27500</v>
      </c>
      <c r="L43" s="2"/>
      <c r="M43" s="2"/>
    </row>
    <row r="44" spans="1:13">
      <c r="A44" s="46">
        <v>6</v>
      </c>
      <c r="B44" s="19">
        <v>2472.5875110903557</v>
      </c>
      <c r="C44" s="19">
        <v>1584.842263444536</v>
      </c>
      <c r="D44" s="21">
        <v>22000</v>
      </c>
      <c r="F44" s="21">
        <v>6</v>
      </c>
      <c r="G44" s="24">
        <v>0</v>
      </c>
      <c r="H44" s="24">
        <v>22000</v>
      </c>
      <c r="I44" s="21">
        <f t="shared" si="4"/>
        <v>22000</v>
      </c>
      <c r="K44" s="68" t="s">
        <v>36</v>
      </c>
      <c r="L44" s="68"/>
      <c r="M44" s="68"/>
    </row>
    <row r="45" spans="1:13">
      <c r="A45" s="47" t="s">
        <v>47</v>
      </c>
      <c r="B45" s="19">
        <f>$D45/2</f>
        <v>93500</v>
      </c>
      <c r="C45" s="19">
        <f>$D45/2</f>
        <v>93500</v>
      </c>
      <c r="D45" s="21">
        <f>SUM(D39:D44)</f>
        <v>187000</v>
      </c>
      <c r="F45" s="21"/>
      <c r="G45" s="19">
        <f>SUM(G39:G44)</f>
        <v>93499.999999999985</v>
      </c>
      <c r="H45" s="19">
        <f>SUM(H39:H44)</f>
        <v>93499.999999999971</v>
      </c>
      <c r="I45" s="21">
        <f t="shared" si="4"/>
        <v>186999.99999999994</v>
      </c>
      <c r="K45" s="26" t="s">
        <v>48</v>
      </c>
      <c r="L45" s="27">
        <f>SUMPRODUCT(L37:M42,B39:C44)</f>
        <v>10165.093987533293</v>
      </c>
      <c r="M45" s="24" t="s">
        <v>35</v>
      </c>
    </row>
    <row r="46" spans="1:13">
      <c r="A46" s="16"/>
      <c r="B46" s="12"/>
      <c r="C46" s="13"/>
      <c r="D46" s="15"/>
      <c r="F46" s="16"/>
      <c r="I46" s="14"/>
    </row>
    <row r="47" spans="1:13">
      <c r="A47" s="16"/>
      <c r="B47" s="13"/>
      <c r="C47" s="13"/>
      <c r="D47" s="15"/>
      <c r="F47" s="22" t="s">
        <v>34</v>
      </c>
      <c r="G47" s="25">
        <f>SUMPRODUCT(B39:C44,G39:H44)</f>
        <v>338537110.40939522</v>
      </c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C15:E15"/>
    <mergeCell ref="A17:A18"/>
    <mergeCell ref="B17:B18"/>
    <mergeCell ref="C17:C18"/>
    <mergeCell ref="D17:D18"/>
    <mergeCell ref="K44:M44"/>
    <mergeCell ref="H4:I4"/>
    <mergeCell ref="K29:M29"/>
    <mergeCell ref="C35:D35"/>
    <mergeCell ref="A37:A38"/>
    <mergeCell ref="B37:B38"/>
    <mergeCell ref="C37:C38"/>
    <mergeCell ref="D37:D38"/>
  </mergeCells>
  <pageMargins left="0.7" right="0.7" top="0.75" bottom="0.75" header="0.3" footer="0.3"/>
  <pageSetup paperSize="9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77"/>
  <sheetViews>
    <sheetView topLeftCell="A28" workbookViewId="0">
      <selection activeCell="A37" sqref="A37:A38"/>
    </sheetView>
  </sheetViews>
  <sheetFormatPr defaultRowHeight="15"/>
  <cols>
    <col min="1" max="1" width="17.42578125" customWidth="1"/>
    <col min="2" max="2" width="15.140625" customWidth="1"/>
    <col min="4" max="4" width="23" customWidth="1"/>
    <col min="6" max="6" width="9.140625" customWidth="1"/>
    <col min="7" max="7" width="13.5703125" customWidth="1"/>
    <col min="8" max="8" width="11.5703125" customWidth="1"/>
  </cols>
  <sheetData>
    <row r="1" spans="1:10">
      <c r="A1" s="71" t="s">
        <v>41</v>
      </c>
      <c r="B1" s="71"/>
      <c r="C1" s="71"/>
      <c r="D1" s="72"/>
      <c r="E1" s="24">
        <v>5086</v>
      </c>
      <c r="F1" s="24">
        <v>3354</v>
      </c>
      <c r="G1" s="17"/>
      <c r="H1" s="17"/>
    </row>
    <row r="2" spans="1:10">
      <c r="A2" s="25"/>
      <c r="B2" s="25"/>
      <c r="C2" s="25"/>
      <c r="D2" s="25"/>
      <c r="E2" s="25"/>
      <c r="F2" s="25"/>
      <c r="G2" s="25"/>
      <c r="H2" s="25"/>
    </row>
    <row r="3" spans="1:10" ht="15.75" thickBot="1">
      <c r="B3" s="10" t="s">
        <v>13</v>
      </c>
      <c r="D3" s="10" t="s">
        <v>14</v>
      </c>
      <c r="E3" s="25"/>
      <c r="F3" s="25"/>
      <c r="G3" s="25"/>
      <c r="H3" s="25"/>
    </row>
    <row r="4" spans="1:10" ht="15.75" thickBot="1">
      <c r="A4" s="7">
        <v>1</v>
      </c>
      <c r="B4">
        <f>SQRT(('Исходные данные'!B22-'Итерация 8'!E$1)^2+('Исходные данные'!C22-'Итерация 8'!F$1)^2)</f>
        <v>2441.4094289979303</v>
      </c>
      <c r="C4">
        <v>1</v>
      </c>
      <c r="D4">
        <f>SQRT(('Исходные данные'!B34-'Итерация 8'!E$1)^2+('Исходные данные'!C34-'Итерация 8'!F$1)^2)</f>
        <v>3712.5496629674867</v>
      </c>
      <c r="H4" s="58" t="s">
        <v>37</v>
      </c>
      <c r="I4" s="59"/>
      <c r="J4" s="28">
        <f>L45+L30</f>
        <v>35198.611857342396</v>
      </c>
    </row>
    <row r="5" spans="1:10">
      <c r="A5" s="7">
        <v>2</v>
      </c>
      <c r="B5">
        <f>SQRT(('Исходные данные'!B23-'Итерация 8'!E$1)^2+('Исходные данные'!C23-'Итерация 8'!F$1)^2)</f>
        <v>2090.3724548510486</v>
      </c>
      <c r="C5">
        <v>2</v>
      </c>
      <c r="D5">
        <f>SQRT(('Исходные данные'!B35-'Итерация 8'!E$1)^2+('Исходные данные'!C35-'Итерация 8'!F$1)^2)</f>
        <v>2778.109429090222</v>
      </c>
    </row>
    <row r="6" spans="1:10">
      <c r="A6" s="7">
        <v>3</v>
      </c>
      <c r="B6">
        <f>SQRT(('Исходные данные'!B24-'Итерация 8'!E$1)^2+('Исходные данные'!C24-'Итерация 8'!F$1)^2)</f>
        <v>3127.3304910098645</v>
      </c>
      <c r="C6">
        <v>3</v>
      </c>
      <c r="D6">
        <f>SQRT(('Исходные данные'!B36-'Итерация 8'!E$1)^2+('Исходные данные'!C36-'Итерация 8'!F$1)^2)</f>
        <v>2348.965091268919</v>
      </c>
    </row>
    <row r="7" spans="1:10">
      <c r="A7" s="7">
        <v>4</v>
      </c>
      <c r="B7">
        <f>SQRT(('Исходные данные'!B25-'Итерация 8'!E$1)^2+('Исходные данные'!C25-'Итерация 8'!F$1)^2)</f>
        <v>1508.2944009708449</v>
      </c>
      <c r="C7">
        <v>4</v>
      </c>
      <c r="D7">
        <f>SQRT(('Исходные данные'!B37-'Итерация 8'!E$1)^2+('Исходные данные'!C37-'Итерация 8'!F$1)^2)</f>
        <v>2548.5509608402967</v>
      </c>
    </row>
    <row r="8" spans="1:10">
      <c r="A8" s="7">
        <v>5</v>
      </c>
      <c r="B8">
        <f>SQRT(('Исходные данные'!B26-'Итерация 8'!E$1)^2+('Исходные данные'!C26-'Итерация 8'!F$1)^2)</f>
        <v>170.85666507338834</v>
      </c>
      <c r="C8">
        <v>5</v>
      </c>
      <c r="D8">
        <f>SQRT(('Исходные данные'!B38-'Итерация 8'!E$1)^2+('Исходные данные'!C38-'Итерация 8'!F$1)^2)</f>
        <v>2603.6535867891489</v>
      </c>
    </row>
    <row r="9" spans="1:10">
      <c r="A9" s="7">
        <v>6</v>
      </c>
      <c r="B9">
        <f>SQRT(('Исходные данные'!B27-'Итерация 8'!E$1)^2+('Исходные данные'!C27-'Итерация 8'!F$1)^2)</f>
        <v>1212.3188524476554</v>
      </c>
      <c r="C9">
        <v>6</v>
      </c>
      <c r="D9">
        <f>SQRT(('Исходные данные'!B39-'Итерация 8'!E$1)^2+('Исходные данные'!C39-'Итерация 8'!F$1)^2)</f>
        <v>3020.6078858401997</v>
      </c>
    </row>
    <row r="10" spans="1:10">
      <c r="A10" s="7">
        <v>7</v>
      </c>
      <c r="B10">
        <f>SQRT(('Исходные данные'!B28-'Итерация 8'!E$1)^2+('Исходные данные'!C28-'Итерация 8'!F$1)^2)</f>
        <v>2473.9870654471902</v>
      </c>
    </row>
    <row r="11" spans="1:10">
      <c r="A11" s="7">
        <v>8</v>
      </c>
      <c r="B11">
        <f>SQRT(('Исходные данные'!B29-'Итерация 8'!E$1)^2+('Исходные данные'!C29-'Итерация 8'!F$1)^2)</f>
        <v>2524.3834890919406</v>
      </c>
    </row>
    <row r="12" spans="1:10">
      <c r="A12" s="7">
        <v>9</v>
      </c>
      <c r="B12">
        <f>SQRT(('Исходные данные'!B30-'Итерация 8'!E$1)^2+('Исходные данные'!C30-'Итерация 8'!F$1)^2)</f>
        <v>2720.2301373229434</v>
      </c>
    </row>
    <row r="15" spans="1:10" ht="15.75" thickBot="1">
      <c r="A15" s="29"/>
      <c r="B15" s="29"/>
      <c r="C15" s="60" t="s">
        <v>39</v>
      </c>
      <c r="D15" s="60"/>
      <c r="E15" s="60"/>
      <c r="F15" s="29"/>
      <c r="G15" s="29"/>
      <c r="H15" s="29"/>
      <c r="I15" s="29"/>
    </row>
    <row r="16" spans="1:10">
      <c r="D16" s="2"/>
    </row>
    <row r="17" spans="1:13">
      <c r="A17" s="61" t="s">
        <v>33</v>
      </c>
      <c r="B17" s="63" t="s">
        <v>44</v>
      </c>
      <c r="C17" s="64" t="s">
        <v>45</v>
      </c>
      <c r="D17" s="64" t="s">
        <v>47</v>
      </c>
      <c r="F17" s="20"/>
      <c r="G17" s="20"/>
      <c r="H17" s="20"/>
      <c r="I17" s="2"/>
    </row>
    <row r="18" spans="1:13">
      <c r="A18" s="62"/>
      <c r="B18" s="63"/>
      <c r="C18" s="64"/>
      <c r="D18" s="64"/>
      <c r="F18" s="23"/>
      <c r="G18" s="21">
        <v>1</v>
      </c>
      <c r="H18" s="21">
        <v>2</v>
      </c>
      <c r="I18" s="24"/>
      <c r="L18" s="2">
        <v>1</v>
      </c>
      <c r="M18" s="2">
        <v>2</v>
      </c>
    </row>
    <row r="19" spans="1:13">
      <c r="A19" s="46">
        <v>1</v>
      </c>
      <c r="B19" s="19">
        <v>2441.4094289979303</v>
      </c>
      <c r="C19" s="19">
        <v>4882.9508496400003</v>
      </c>
      <c r="D19" s="21">
        <v>40000</v>
      </c>
      <c r="F19" s="24">
        <v>1</v>
      </c>
      <c r="G19" s="24">
        <v>40000</v>
      </c>
      <c r="H19" s="24">
        <v>0</v>
      </c>
      <c r="I19" s="21">
        <f>SUM(G19:H19)</f>
        <v>40000</v>
      </c>
      <c r="K19">
        <v>1</v>
      </c>
      <c r="L19" s="30">
        <f t="shared" ref="L19:L27" si="0">IF(G19&gt;0,1,0)</f>
        <v>1</v>
      </c>
      <c r="M19" s="31">
        <f t="shared" ref="M19:M27" si="1">IF(H19&gt;0,1,0)</f>
        <v>0</v>
      </c>
    </row>
    <row r="20" spans="1:13">
      <c r="A20" s="46">
        <v>2</v>
      </c>
      <c r="B20" s="19">
        <v>2090.3724548510486</v>
      </c>
      <c r="C20" s="19">
        <v>4542.158077390086</v>
      </c>
      <c r="D20" s="21">
        <v>10000</v>
      </c>
      <c r="F20" s="21">
        <v>2</v>
      </c>
      <c r="G20" s="24">
        <v>10000</v>
      </c>
      <c r="H20" s="24">
        <v>0</v>
      </c>
      <c r="I20" s="21">
        <f t="shared" ref="I20:I28" si="2">SUM(G20:H20)</f>
        <v>10000</v>
      </c>
      <c r="K20">
        <v>2</v>
      </c>
      <c r="L20" s="32">
        <f t="shared" si="0"/>
        <v>1</v>
      </c>
      <c r="M20" s="33">
        <f t="shared" si="1"/>
        <v>0</v>
      </c>
    </row>
    <row r="21" spans="1:13">
      <c r="A21" s="46">
        <v>3</v>
      </c>
      <c r="B21" s="19">
        <v>3127.3304910098645</v>
      </c>
      <c r="C21" s="19">
        <v>5112.6373820172303</v>
      </c>
      <c r="D21" s="21">
        <v>50000</v>
      </c>
      <c r="F21" s="24">
        <v>3</v>
      </c>
      <c r="G21" s="24">
        <v>42453.338030159131</v>
      </c>
      <c r="H21" s="24">
        <v>7546.6619698408686</v>
      </c>
      <c r="I21" s="21">
        <f t="shared" si="2"/>
        <v>50000</v>
      </c>
      <c r="K21">
        <v>3</v>
      </c>
      <c r="L21" s="32">
        <f t="shared" si="0"/>
        <v>1</v>
      </c>
      <c r="M21" s="33">
        <f t="shared" si="1"/>
        <v>1</v>
      </c>
    </row>
    <row r="22" spans="1:13">
      <c r="A22" s="46">
        <v>4</v>
      </c>
      <c r="B22" s="19">
        <v>1508.2944009708449</v>
      </c>
      <c r="C22" s="19">
        <v>3430.1785667804525</v>
      </c>
      <c r="D22" s="21">
        <v>20000</v>
      </c>
      <c r="F22" s="21">
        <v>4</v>
      </c>
      <c r="G22" s="24">
        <v>0</v>
      </c>
      <c r="H22" s="24">
        <v>20000</v>
      </c>
      <c r="I22" s="21">
        <f t="shared" si="2"/>
        <v>20000</v>
      </c>
      <c r="K22">
        <v>4</v>
      </c>
      <c r="L22" s="32">
        <f t="shared" si="0"/>
        <v>0</v>
      </c>
      <c r="M22" s="33">
        <f t="shared" si="1"/>
        <v>1</v>
      </c>
    </row>
    <row r="23" spans="1:13">
      <c r="A23" s="46">
        <v>5</v>
      </c>
      <c r="B23" s="19">
        <v>170.85666507338834</v>
      </c>
      <c r="C23" s="19">
        <v>2391.5110286176814</v>
      </c>
      <c r="D23" s="21">
        <v>10000</v>
      </c>
      <c r="F23" s="24">
        <v>5</v>
      </c>
      <c r="G23" s="24">
        <v>0</v>
      </c>
      <c r="H23" s="24">
        <v>10000</v>
      </c>
      <c r="I23" s="21">
        <f t="shared" si="2"/>
        <v>10000</v>
      </c>
      <c r="K23">
        <v>5</v>
      </c>
      <c r="L23" s="32">
        <f t="shared" si="0"/>
        <v>0</v>
      </c>
      <c r="M23" s="33">
        <f t="shared" si="1"/>
        <v>1</v>
      </c>
    </row>
    <row r="24" spans="1:13">
      <c r="A24" s="46">
        <v>6</v>
      </c>
      <c r="B24" s="19">
        <v>1212.3188524476554</v>
      </c>
      <c r="C24" s="19">
        <v>2035.3009605461302</v>
      </c>
      <c r="D24" s="21">
        <v>30000</v>
      </c>
      <c r="F24" s="21">
        <v>6</v>
      </c>
      <c r="G24" s="24">
        <v>0</v>
      </c>
      <c r="H24" s="24">
        <v>30000</v>
      </c>
      <c r="I24" s="21">
        <f t="shared" si="2"/>
        <v>30000</v>
      </c>
      <c r="K24">
        <v>6</v>
      </c>
      <c r="L24" s="32">
        <f t="shared" si="0"/>
        <v>0</v>
      </c>
      <c r="M24" s="33">
        <f t="shared" si="1"/>
        <v>1</v>
      </c>
    </row>
    <row r="25" spans="1:13">
      <c r="A25" s="46">
        <v>7</v>
      </c>
      <c r="B25" s="19">
        <v>2473.9870654471902</v>
      </c>
      <c r="C25" s="19">
        <v>391.31189606246318</v>
      </c>
      <c r="D25" s="21">
        <v>15000</v>
      </c>
      <c r="F25" s="24">
        <v>7</v>
      </c>
      <c r="G25" s="24">
        <v>0</v>
      </c>
      <c r="H25" s="24">
        <v>15000</v>
      </c>
      <c r="I25" s="21">
        <f t="shared" si="2"/>
        <v>15000</v>
      </c>
      <c r="K25">
        <v>7</v>
      </c>
      <c r="L25" s="32">
        <f t="shared" si="0"/>
        <v>0</v>
      </c>
      <c r="M25" s="33">
        <f t="shared" si="1"/>
        <v>1</v>
      </c>
    </row>
    <row r="26" spans="1:13">
      <c r="A26" s="46">
        <v>8</v>
      </c>
      <c r="B26" s="19">
        <v>2524.3834890919406</v>
      </c>
      <c r="C26" s="19">
        <v>204.02205763103166</v>
      </c>
      <c r="D26" s="21">
        <v>5000</v>
      </c>
      <c r="F26" s="21">
        <v>8</v>
      </c>
      <c r="G26" s="24">
        <v>46.661970340067242</v>
      </c>
      <c r="H26" s="24">
        <v>4953.3380296599325</v>
      </c>
      <c r="I26" s="21">
        <f t="shared" si="2"/>
        <v>5000</v>
      </c>
      <c r="K26">
        <v>8</v>
      </c>
      <c r="L26" s="32">
        <f t="shared" si="0"/>
        <v>1</v>
      </c>
      <c r="M26" s="33">
        <f t="shared" si="1"/>
        <v>1</v>
      </c>
    </row>
    <row r="27" spans="1:13">
      <c r="A27" s="46">
        <v>9</v>
      </c>
      <c r="B27" s="19">
        <v>2720.2301373229434</v>
      </c>
      <c r="C27" s="19">
        <v>255.97851472340409</v>
      </c>
      <c r="D27" s="21">
        <v>5000</v>
      </c>
      <c r="F27" s="24">
        <v>9</v>
      </c>
      <c r="G27" s="24">
        <v>0</v>
      </c>
      <c r="H27" s="24">
        <v>5000.0000004991916</v>
      </c>
      <c r="I27" s="21">
        <f t="shared" si="2"/>
        <v>5000.0000004991916</v>
      </c>
      <c r="K27">
        <v>9</v>
      </c>
      <c r="L27" s="34">
        <f t="shared" si="0"/>
        <v>0</v>
      </c>
      <c r="M27" s="35">
        <f t="shared" si="1"/>
        <v>1</v>
      </c>
    </row>
    <row r="28" spans="1:13">
      <c r="A28" s="21" t="s">
        <v>32</v>
      </c>
      <c r="B28" s="19">
        <f>$D28/2</f>
        <v>92500</v>
      </c>
      <c r="C28" s="19">
        <f>$D28/2</f>
        <v>92500</v>
      </c>
      <c r="D28" s="21">
        <f>SUM(D19:D27)</f>
        <v>185000</v>
      </c>
      <c r="F28" s="21"/>
      <c r="G28" s="19">
        <f>SUM(G19:G27)</f>
        <v>92500.000000499189</v>
      </c>
      <c r="H28" s="19">
        <f>SUM(H19:H27)</f>
        <v>92500</v>
      </c>
      <c r="I28" s="21">
        <f t="shared" si="2"/>
        <v>185000.00000049919</v>
      </c>
    </row>
    <row r="29" spans="1:13">
      <c r="A29" s="16"/>
      <c r="B29" s="12"/>
      <c r="C29" s="13"/>
      <c r="D29" s="15"/>
      <c r="F29" s="16"/>
      <c r="I29" s="14"/>
      <c r="K29" s="68" t="s">
        <v>38</v>
      </c>
      <c r="L29" s="68"/>
      <c r="M29" s="68"/>
    </row>
    <row r="30" spans="1:13">
      <c r="A30" s="16"/>
      <c r="B30" s="13"/>
      <c r="C30" s="13"/>
      <c r="D30" s="15"/>
      <c r="F30" s="22" t="s">
        <v>34</v>
      </c>
      <c r="G30" s="25">
        <f>SUMPRODUCT(B19:C27,G19:H27)</f>
        <v>451764730.64904898</v>
      </c>
      <c r="K30" s="26" t="s">
        <v>48</v>
      </c>
      <c r="L30" s="27">
        <f>SUMPRODUCT(L19:M27,B19:C27)</f>
        <v>24004.436270329174</v>
      </c>
      <c r="M30" s="24" t="s">
        <v>35</v>
      </c>
    </row>
    <row r="31" spans="1:13">
      <c r="A31" s="16"/>
      <c r="B31" s="16"/>
      <c r="C31" s="16"/>
      <c r="D31" s="11"/>
      <c r="F31" s="16"/>
    </row>
    <row r="32" spans="1:13">
      <c r="A32" s="16"/>
      <c r="B32" s="16"/>
      <c r="C32" s="16"/>
      <c r="D32" s="11"/>
      <c r="F32" s="16"/>
    </row>
    <row r="33" spans="1:13">
      <c r="A33" s="16"/>
      <c r="B33" s="14"/>
      <c r="C33" s="14"/>
      <c r="D33" s="15"/>
    </row>
    <row r="34" spans="1:13">
      <c r="A34" s="16"/>
      <c r="D34" s="2"/>
    </row>
    <row r="35" spans="1:13" ht="15.75" thickBot="1">
      <c r="A35" s="29"/>
      <c r="B35" s="29"/>
      <c r="C35" s="60" t="s">
        <v>36</v>
      </c>
      <c r="D35" s="60"/>
      <c r="E35" s="29"/>
      <c r="F35" s="29"/>
      <c r="G35" s="29"/>
      <c r="H35" s="29"/>
      <c r="I35" s="29"/>
    </row>
    <row r="36" spans="1:13">
      <c r="D36" s="2"/>
      <c r="L36" s="2">
        <v>1</v>
      </c>
      <c r="M36" s="2">
        <v>2</v>
      </c>
    </row>
    <row r="37" spans="1:13">
      <c r="A37" s="61" t="s">
        <v>49</v>
      </c>
      <c r="B37" s="63" t="s">
        <v>44</v>
      </c>
      <c r="C37" s="64" t="s">
        <v>45</v>
      </c>
      <c r="D37" s="64" t="s">
        <v>47</v>
      </c>
      <c r="F37" s="20"/>
      <c r="G37" s="20"/>
      <c r="H37" s="20"/>
      <c r="I37" s="2"/>
      <c r="K37">
        <v>1</v>
      </c>
      <c r="L37" s="30">
        <f t="shared" ref="L37:M42" si="3">IF(G39&gt;0,1,0)</f>
        <v>1</v>
      </c>
      <c r="M37" s="31">
        <f t="shared" si="3"/>
        <v>0</v>
      </c>
    </row>
    <row r="38" spans="1:13">
      <c r="A38" s="62"/>
      <c r="B38" s="63"/>
      <c r="C38" s="64"/>
      <c r="D38" s="64"/>
      <c r="F38" s="23"/>
      <c r="G38" s="21">
        <v>1</v>
      </c>
      <c r="H38" s="21">
        <v>2</v>
      </c>
      <c r="I38" s="24"/>
      <c r="K38">
        <v>2</v>
      </c>
      <c r="L38" s="32">
        <f t="shared" si="3"/>
        <v>1</v>
      </c>
      <c r="M38" s="33">
        <f t="shared" si="3"/>
        <v>0</v>
      </c>
    </row>
    <row r="39" spans="1:13">
      <c r="A39" s="46">
        <v>1</v>
      </c>
      <c r="B39" s="19">
        <v>3712.5496629674867</v>
      </c>
      <c r="C39" s="19">
        <v>5693.7427058131107</v>
      </c>
      <c r="D39" s="21">
        <v>38500</v>
      </c>
      <c r="F39" s="24">
        <v>1</v>
      </c>
      <c r="G39" s="24">
        <v>38500</v>
      </c>
      <c r="H39" s="24">
        <v>0</v>
      </c>
      <c r="I39" s="21">
        <f>SUM(G39:H39)</f>
        <v>38500</v>
      </c>
      <c r="K39">
        <v>3</v>
      </c>
      <c r="L39" s="32">
        <f t="shared" si="3"/>
        <v>1</v>
      </c>
      <c r="M39" s="33">
        <f t="shared" si="3"/>
        <v>0</v>
      </c>
    </row>
    <row r="40" spans="1:13">
      <c r="A40" s="46">
        <v>2</v>
      </c>
      <c r="B40" s="19">
        <v>2778.109429090222</v>
      </c>
      <c r="C40" s="19">
        <v>1400.8301110413067</v>
      </c>
      <c r="D40" s="21">
        <v>49500</v>
      </c>
      <c r="F40" s="21">
        <v>2</v>
      </c>
      <c r="G40" s="24">
        <v>49499.999999943713</v>
      </c>
      <c r="H40" s="24">
        <v>0</v>
      </c>
      <c r="I40" s="21">
        <f t="shared" ref="I40:I45" si="4">SUM(G40:H40)</f>
        <v>49499.999999943713</v>
      </c>
      <c r="K40">
        <v>4</v>
      </c>
      <c r="L40" s="32">
        <f t="shared" si="3"/>
        <v>0</v>
      </c>
      <c r="M40" s="33">
        <f t="shared" si="3"/>
        <v>1</v>
      </c>
    </row>
    <row r="41" spans="1:13">
      <c r="A41" s="46">
        <v>3</v>
      </c>
      <c r="B41" s="19">
        <v>2348.965091268919</v>
      </c>
      <c r="C41" s="19">
        <v>198.11612756158948</v>
      </c>
      <c r="D41" s="21">
        <v>5500</v>
      </c>
      <c r="F41" s="24">
        <v>3</v>
      </c>
      <c r="G41" s="24">
        <v>5500.0000000562723</v>
      </c>
      <c r="H41" s="24">
        <v>0</v>
      </c>
      <c r="I41" s="21">
        <f t="shared" si="4"/>
        <v>5500.0000000562723</v>
      </c>
      <c r="K41">
        <v>5</v>
      </c>
      <c r="L41" s="32">
        <f t="shared" si="3"/>
        <v>0</v>
      </c>
      <c r="M41" s="33">
        <f t="shared" si="3"/>
        <v>1</v>
      </c>
    </row>
    <row r="42" spans="1:13">
      <c r="A42" s="46">
        <v>4</v>
      </c>
      <c r="B42" s="19">
        <v>2548.5509608402967</v>
      </c>
      <c r="C42" s="19">
        <v>638.84661695903185</v>
      </c>
      <c r="D42" s="21">
        <v>44000</v>
      </c>
      <c r="F42" s="21">
        <v>4</v>
      </c>
      <c r="G42" s="24">
        <v>0</v>
      </c>
      <c r="H42" s="24">
        <v>43999.999999999971</v>
      </c>
      <c r="I42" s="21">
        <f t="shared" si="4"/>
        <v>43999.999999999971</v>
      </c>
      <c r="K42">
        <v>6</v>
      </c>
      <c r="L42" s="34">
        <f t="shared" si="3"/>
        <v>0</v>
      </c>
      <c r="M42" s="35">
        <f t="shared" si="3"/>
        <v>1</v>
      </c>
    </row>
    <row r="43" spans="1:13">
      <c r="A43" s="46">
        <v>5</v>
      </c>
      <c r="B43" s="19">
        <v>2603.6535867891489</v>
      </c>
      <c r="C43" s="19">
        <v>130.86252328302402</v>
      </c>
      <c r="D43" s="21">
        <v>27500</v>
      </c>
      <c r="F43" s="24">
        <v>5</v>
      </c>
      <c r="G43" s="24">
        <v>0</v>
      </c>
      <c r="H43" s="24">
        <v>27500</v>
      </c>
      <c r="I43" s="21">
        <f t="shared" si="4"/>
        <v>27500</v>
      </c>
      <c r="L43" s="2"/>
      <c r="M43" s="2"/>
    </row>
    <row r="44" spans="1:13">
      <c r="A44" s="46">
        <v>6</v>
      </c>
      <c r="B44" s="19">
        <v>3020.6078858401997</v>
      </c>
      <c r="C44" s="19">
        <v>1584.842263444536</v>
      </c>
      <c r="D44" s="21">
        <v>22000</v>
      </c>
      <c r="F44" s="21">
        <v>6</v>
      </c>
      <c r="G44" s="24">
        <v>0</v>
      </c>
      <c r="H44" s="24">
        <v>22000</v>
      </c>
      <c r="I44" s="21">
        <f t="shared" si="4"/>
        <v>22000</v>
      </c>
      <c r="K44" s="68" t="s">
        <v>36</v>
      </c>
      <c r="L44" s="68"/>
      <c r="M44" s="68"/>
    </row>
    <row r="45" spans="1:13">
      <c r="A45" s="47" t="s">
        <v>47</v>
      </c>
      <c r="B45" s="19">
        <f>$D45/2</f>
        <v>93500</v>
      </c>
      <c r="C45" s="19">
        <f>$D45/2</f>
        <v>93500</v>
      </c>
      <c r="D45" s="21">
        <f>SUM(D39:D44)</f>
        <v>187000</v>
      </c>
      <c r="F45" s="21"/>
      <c r="G45" s="19">
        <f>SUM(G39:G44)</f>
        <v>93499.999999999985</v>
      </c>
      <c r="H45" s="19">
        <f>SUM(H39:H44)</f>
        <v>93499.999999999971</v>
      </c>
      <c r="I45" s="21">
        <f t="shared" si="4"/>
        <v>186999.99999999994</v>
      </c>
      <c r="K45" s="26" t="s">
        <v>48</v>
      </c>
      <c r="L45" s="27">
        <f>SUMPRODUCT(L37:M42,B39:C44)</f>
        <v>11194.17558701322</v>
      </c>
      <c r="M45" s="24" t="s">
        <v>35</v>
      </c>
    </row>
    <row r="46" spans="1:13">
      <c r="B46" s="12"/>
      <c r="C46" s="13"/>
      <c r="D46" s="15"/>
      <c r="F46" s="16"/>
      <c r="I46" s="14"/>
    </row>
    <row r="47" spans="1:13">
      <c r="B47" s="13"/>
      <c r="C47" s="13"/>
      <c r="D47" s="15"/>
      <c r="F47" s="22" t="s">
        <v>34</v>
      </c>
      <c r="G47" s="25">
        <f>SUMPRODUCT(B39:C44,G39:H44)</f>
        <v>359943387.09842944</v>
      </c>
    </row>
    <row r="59" spans="1:6">
      <c r="A59" s="16"/>
    </row>
    <row r="60" spans="1:6">
      <c r="A60" s="16"/>
    </row>
    <row r="61" spans="1:6">
      <c r="A61" s="16"/>
      <c r="B61" s="16"/>
      <c r="C61" s="16"/>
      <c r="D61" s="11"/>
      <c r="F61" s="16"/>
    </row>
    <row r="62" spans="1:6">
      <c r="A62" s="16"/>
      <c r="B62" s="16"/>
      <c r="C62" s="16"/>
      <c r="D62" s="11"/>
      <c r="F62" s="16"/>
    </row>
    <row r="63" spans="1:6">
      <c r="A63" s="16"/>
      <c r="B63" s="14"/>
      <c r="C63" s="14"/>
      <c r="D63" s="15"/>
    </row>
    <row r="64" spans="1:6">
      <c r="A64" s="16"/>
      <c r="B64" s="14"/>
      <c r="C64" s="14"/>
      <c r="D64" s="15"/>
    </row>
    <row r="65" spans="1:4">
      <c r="A65" s="16"/>
      <c r="B65" s="14"/>
      <c r="C65" s="14"/>
      <c r="D65" s="15"/>
    </row>
    <row r="66" spans="1:4">
      <c r="A66" s="16"/>
      <c r="B66" s="14"/>
      <c r="C66" s="14"/>
      <c r="D66" s="15"/>
    </row>
    <row r="67" spans="1:4">
      <c r="A67" s="16"/>
      <c r="B67" s="14"/>
      <c r="C67" s="14"/>
      <c r="D67" s="15"/>
    </row>
    <row r="68" spans="1:4">
      <c r="A68" s="16"/>
      <c r="B68" s="14"/>
      <c r="C68" s="14"/>
      <c r="D68" s="15"/>
    </row>
    <row r="69" spans="1:4">
      <c r="D69" s="2"/>
    </row>
    <row r="70" spans="1:4">
      <c r="D70" s="2"/>
    </row>
    <row r="71" spans="1:4">
      <c r="D71" s="2"/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</sheetData>
  <mergeCells count="14">
    <mergeCell ref="A1:D1"/>
    <mergeCell ref="C15:E15"/>
    <mergeCell ref="A17:A18"/>
    <mergeCell ref="B17:B18"/>
    <mergeCell ref="C17:C18"/>
    <mergeCell ref="D17:D18"/>
    <mergeCell ref="K44:M44"/>
    <mergeCell ref="H4:I4"/>
    <mergeCell ref="K29:M29"/>
    <mergeCell ref="C35:D35"/>
    <mergeCell ref="A37:A38"/>
    <mergeCell ref="B37:B38"/>
    <mergeCell ref="C37:C38"/>
    <mergeCell ref="D37:D38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Исходные данные</vt:lpstr>
      <vt:lpstr>Итерация 1</vt:lpstr>
      <vt:lpstr>Итерация 2</vt:lpstr>
      <vt:lpstr>Итерация 3</vt:lpstr>
      <vt:lpstr>Итерация 4</vt:lpstr>
      <vt:lpstr>Итерация 5</vt:lpstr>
      <vt:lpstr>Итерация 6</vt:lpstr>
      <vt:lpstr>Итерация 7</vt:lpstr>
      <vt:lpstr>Итерация 8</vt:lpstr>
      <vt:lpstr>Итерация 9</vt:lpstr>
      <vt:lpstr>Итерация 10</vt:lpstr>
      <vt:lpstr>Итерация 11</vt:lpstr>
      <vt:lpstr>Итерация 12</vt:lpstr>
      <vt:lpstr>Итерация 13</vt:lpstr>
      <vt:lpstr>Итерация 14</vt:lpstr>
      <vt:lpstr>Итерация 15</vt:lpstr>
      <vt:lpstr>Итерация 16</vt:lpstr>
      <vt:lpstr>Итерация 17</vt:lpstr>
      <vt:lpstr>Итерация 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2010-12-24T15:54:29Z</dcterms:modified>
</cp:coreProperties>
</file>