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firstSheet="3" activeTab="3"/>
  </bookViews>
  <sheets>
    <sheet name="Татнефть" sheetId="4" r:id="rId1"/>
    <sheet name="Лукойл" sheetId="6" r:id="rId2"/>
    <sheet name="Холдинг МРСК" sheetId="5" r:id="rId3"/>
    <sheet name="ВолгаТелеком" sheetId="1" r:id="rId4"/>
    <sheet name="Газпром" sheetId="7" r:id="rId5"/>
    <sheet name="Уралсвязь" sheetId="8" r:id="rId6"/>
    <sheet name="Мосэнерго" sheetId="9" r:id="rId7"/>
    <sheet name="Бета-коэффициент" sheetId="3" r:id="rId8"/>
    <sheet name="Индекс" sheetId="2" r:id="rId9"/>
    <sheet name="21 Ковариации" sheetId="10" r:id="rId10"/>
  </sheets>
  <calcPr calcId="124519"/>
</workbook>
</file>

<file path=xl/calcChain.xml><?xml version="1.0" encoding="utf-8"?>
<calcChain xmlns="http://schemas.openxmlformats.org/spreadsheetml/2006/main">
  <c r="F34" i="10"/>
  <c r="F33"/>
  <c r="F32"/>
  <c r="F31"/>
  <c r="F35"/>
  <c r="F28"/>
  <c r="F29"/>
  <c r="F30"/>
  <c r="F16"/>
  <c r="F15"/>
  <c r="F14"/>
  <c r="F13"/>
  <c r="F12"/>
  <c r="F11"/>
  <c r="F10"/>
  <c r="C4" i="9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3"/>
  <c r="C253" s="1"/>
  <c r="D253" s="1"/>
  <c r="C4" i="8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3"/>
  <c r="C4" i="7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3"/>
  <c r="C4" i="6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3"/>
  <c r="C4" i="5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3"/>
  <c r="C4" i="4"/>
  <c r="D4" s="1"/>
  <c r="E4" s="1"/>
  <c r="C5"/>
  <c r="D5" s="1"/>
  <c r="E5" s="1"/>
  <c r="C6"/>
  <c r="D6" s="1"/>
  <c r="E6" s="1"/>
  <c r="C7"/>
  <c r="D7" s="1"/>
  <c r="E7" s="1"/>
  <c r="C8"/>
  <c r="D8" s="1"/>
  <c r="E8" s="1"/>
  <c r="C9"/>
  <c r="D9" s="1"/>
  <c r="E9" s="1"/>
  <c r="C10"/>
  <c r="D10" s="1"/>
  <c r="E10" s="1"/>
  <c r="C11"/>
  <c r="D11" s="1"/>
  <c r="E11" s="1"/>
  <c r="C12"/>
  <c r="D12" s="1"/>
  <c r="E12" s="1"/>
  <c r="C13"/>
  <c r="D13" s="1"/>
  <c r="E13" s="1"/>
  <c r="C14"/>
  <c r="D14" s="1"/>
  <c r="E14" s="1"/>
  <c r="C15"/>
  <c r="D15" s="1"/>
  <c r="E15" s="1"/>
  <c r="C16"/>
  <c r="D16" s="1"/>
  <c r="E16" s="1"/>
  <c r="C17"/>
  <c r="D17" s="1"/>
  <c r="E17" s="1"/>
  <c r="C18"/>
  <c r="D18" s="1"/>
  <c r="E18" s="1"/>
  <c r="C19"/>
  <c r="D19" s="1"/>
  <c r="E19" s="1"/>
  <c r="C20"/>
  <c r="D20" s="1"/>
  <c r="E20" s="1"/>
  <c r="C21"/>
  <c r="D21" s="1"/>
  <c r="E21" s="1"/>
  <c r="C22"/>
  <c r="D22" s="1"/>
  <c r="E22" s="1"/>
  <c r="C23"/>
  <c r="D23" s="1"/>
  <c r="E23" s="1"/>
  <c r="C24"/>
  <c r="D24" s="1"/>
  <c r="E24" s="1"/>
  <c r="C25"/>
  <c r="D25" s="1"/>
  <c r="E25" s="1"/>
  <c r="C26"/>
  <c r="D26" s="1"/>
  <c r="E26" s="1"/>
  <c r="C27"/>
  <c r="D27" s="1"/>
  <c r="E27" s="1"/>
  <c r="C28"/>
  <c r="D28" s="1"/>
  <c r="E28" s="1"/>
  <c r="C29"/>
  <c r="D29" s="1"/>
  <c r="E29" s="1"/>
  <c r="C30"/>
  <c r="D30" s="1"/>
  <c r="E30" s="1"/>
  <c r="C31"/>
  <c r="D31" s="1"/>
  <c r="E31" s="1"/>
  <c r="C32"/>
  <c r="D32" s="1"/>
  <c r="E32" s="1"/>
  <c r="C33"/>
  <c r="D33" s="1"/>
  <c r="E33" s="1"/>
  <c r="C34"/>
  <c r="D34" s="1"/>
  <c r="E34" s="1"/>
  <c r="C35"/>
  <c r="D35" s="1"/>
  <c r="E35" s="1"/>
  <c r="C36"/>
  <c r="D36" s="1"/>
  <c r="E36" s="1"/>
  <c r="C37"/>
  <c r="D37" s="1"/>
  <c r="E37" s="1"/>
  <c r="C38"/>
  <c r="D38" s="1"/>
  <c r="E38" s="1"/>
  <c r="C39"/>
  <c r="D39" s="1"/>
  <c r="E39" s="1"/>
  <c r="C40"/>
  <c r="D40" s="1"/>
  <c r="E40" s="1"/>
  <c r="C41"/>
  <c r="D41" s="1"/>
  <c r="E41" s="1"/>
  <c r="C42"/>
  <c r="D42" s="1"/>
  <c r="E42" s="1"/>
  <c r="C43"/>
  <c r="D43" s="1"/>
  <c r="E43" s="1"/>
  <c r="C44"/>
  <c r="D44" s="1"/>
  <c r="E44" s="1"/>
  <c r="C45"/>
  <c r="D45" s="1"/>
  <c r="E45" s="1"/>
  <c r="C46"/>
  <c r="D46" s="1"/>
  <c r="E46" s="1"/>
  <c r="C47"/>
  <c r="D47" s="1"/>
  <c r="E47" s="1"/>
  <c r="C48"/>
  <c r="D48" s="1"/>
  <c r="E48" s="1"/>
  <c r="C49"/>
  <c r="D49" s="1"/>
  <c r="E49" s="1"/>
  <c r="C50"/>
  <c r="D50" s="1"/>
  <c r="E50" s="1"/>
  <c r="C51"/>
  <c r="D51" s="1"/>
  <c r="E51" s="1"/>
  <c r="C52"/>
  <c r="D52" s="1"/>
  <c r="E52" s="1"/>
  <c r="C53"/>
  <c r="D53" s="1"/>
  <c r="E53" s="1"/>
  <c r="C54"/>
  <c r="D54" s="1"/>
  <c r="E54" s="1"/>
  <c r="C55"/>
  <c r="D55" s="1"/>
  <c r="E55" s="1"/>
  <c r="C56"/>
  <c r="D56" s="1"/>
  <c r="E56" s="1"/>
  <c r="C57"/>
  <c r="D57" s="1"/>
  <c r="E57" s="1"/>
  <c r="C58"/>
  <c r="D58" s="1"/>
  <c r="E58" s="1"/>
  <c r="C59"/>
  <c r="D59" s="1"/>
  <c r="E59" s="1"/>
  <c r="C60"/>
  <c r="D60" s="1"/>
  <c r="E60" s="1"/>
  <c r="C61"/>
  <c r="D61" s="1"/>
  <c r="E61" s="1"/>
  <c r="C62"/>
  <c r="D62" s="1"/>
  <c r="E62" s="1"/>
  <c r="C63"/>
  <c r="D63" s="1"/>
  <c r="E63" s="1"/>
  <c r="C64"/>
  <c r="D64" s="1"/>
  <c r="E64" s="1"/>
  <c r="C65"/>
  <c r="D65" s="1"/>
  <c r="E65" s="1"/>
  <c r="C66"/>
  <c r="D66" s="1"/>
  <c r="E66" s="1"/>
  <c r="C67"/>
  <c r="D67" s="1"/>
  <c r="E67" s="1"/>
  <c r="C68"/>
  <c r="D68" s="1"/>
  <c r="E68" s="1"/>
  <c r="C69"/>
  <c r="D69" s="1"/>
  <c r="E69" s="1"/>
  <c r="C70"/>
  <c r="D70" s="1"/>
  <c r="E70" s="1"/>
  <c r="C71"/>
  <c r="D71" s="1"/>
  <c r="E71" s="1"/>
  <c r="C72"/>
  <c r="D72" s="1"/>
  <c r="E72" s="1"/>
  <c r="C73"/>
  <c r="D73" s="1"/>
  <c r="E73" s="1"/>
  <c r="C74"/>
  <c r="D74" s="1"/>
  <c r="E74" s="1"/>
  <c r="C75"/>
  <c r="D75" s="1"/>
  <c r="E75" s="1"/>
  <c r="C76"/>
  <c r="D76" s="1"/>
  <c r="E76" s="1"/>
  <c r="C77"/>
  <c r="D77" s="1"/>
  <c r="E77" s="1"/>
  <c r="C78"/>
  <c r="D78" s="1"/>
  <c r="E78" s="1"/>
  <c r="C79"/>
  <c r="D79" s="1"/>
  <c r="E79" s="1"/>
  <c r="C80"/>
  <c r="D80" s="1"/>
  <c r="E80" s="1"/>
  <c r="C81"/>
  <c r="D81" s="1"/>
  <c r="E81" s="1"/>
  <c r="C82"/>
  <c r="D82" s="1"/>
  <c r="E82" s="1"/>
  <c r="C83"/>
  <c r="D83" s="1"/>
  <c r="E83" s="1"/>
  <c r="C84"/>
  <c r="D84" s="1"/>
  <c r="E84" s="1"/>
  <c r="C85"/>
  <c r="D85" s="1"/>
  <c r="E85" s="1"/>
  <c r="C86"/>
  <c r="D86" s="1"/>
  <c r="E86" s="1"/>
  <c r="C87"/>
  <c r="D87" s="1"/>
  <c r="E87" s="1"/>
  <c r="C88"/>
  <c r="D88" s="1"/>
  <c r="E88" s="1"/>
  <c r="C89"/>
  <c r="D89" s="1"/>
  <c r="E89" s="1"/>
  <c r="C90"/>
  <c r="D90" s="1"/>
  <c r="E90" s="1"/>
  <c r="C91"/>
  <c r="D91" s="1"/>
  <c r="E91" s="1"/>
  <c r="C92"/>
  <c r="D92" s="1"/>
  <c r="E92" s="1"/>
  <c r="C93"/>
  <c r="D93" s="1"/>
  <c r="E93" s="1"/>
  <c r="C94"/>
  <c r="D94" s="1"/>
  <c r="E94" s="1"/>
  <c r="C95"/>
  <c r="D95" s="1"/>
  <c r="E95" s="1"/>
  <c r="C96"/>
  <c r="D96" s="1"/>
  <c r="E96" s="1"/>
  <c r="C97"/>
  <c r="D97" s="1"/>
  <c r="E97" s="1"/>
  <c r="C98"/>
  <c r="D98" s="1"/>
  <c r="E98" s="1"/>
  <c r="C99"/>
  <c r="D99" s="1"/>
  <c r="E99" s="1"/>
  <c r="C100"/>
  <c r="D100" s="1"/>
  <c r="E100" s="1"/>
  <c r="C101"/>
  <c r="D101" s="1"/>
  <c r="E101" s="1"/>
  <c r="C102"/>
  <c r="D102" s="1"/>
  <c r="E102" s="1"/>
  <c r="C103"/>
  <c r="D103" s="1"/>
  <c r="E103" s="1"/>
  <c r="C104"/>
  <c r="D104" s="1"/>
  <c r="E104" s="1"/>
  <c r="C105"/>
  <c r="D105" s="1"/>
  <c r="E105" s="1"/>
  <c r="C106"/>
  <c r="D106" s="1"/>
  <c r="E106" s="1"/>
  <c r="C107"/>
  <c r="D107" s="1"/>
  <c r="E107" s="1"/>
  <c r="C108"/>
  <c r="D108" s="1"/>
  <c r="E108" s="1"/>
  <c r="C109"/>
  <c r="D109" s="1"/>
  <c r="E109" s="1"/>
  <c r="C110"/>
  <c r="D110" s="1"/>
  <c r="E110" s="1"/>
  <c r="C111"/>
  <c r="D111" s="1"/>
  <c r="E111" s="1"/>
  <c r="C112"/>
  <c r="D112" s="1"/>
  <c r="E112" s="1"/>
  <c r="C113"/>
  <c r="D113" s="1"/>
  <c r="E113" s="1"/>
  <c r="C114"/>
  <c r="D114" s="1"/>
  <c r="E114" s="1"/>
  <c r="C115"/>
  <c r="D115" s="1"/>
  <c r="E115" s="1"/>
  <c r="C116"/>
  <c r="D116" s="1"/>
  <c r="E116" s="1"/>
  <c r="C117"/>
  <c r="D117" s="1"/>
  <c r="E117" s="1"/>
  <c r="C118"/>
  <c r="D118" s="1"/>
  <c r="E118" s="1"/>
  <c r="C119"/>
  <c r="D119" s="1"/>
  <c r="E119" s="1"/>
  <c r="C120"/>
  <c r="D120" s="1"/>
  <c r="E120" s="1"/>
  <c r="C121"/>
  <c r="D121" s="1"/>
  <c r="E121" s="1"/>
  <c r="C122"/>
  <c r="D122" s="1"/>
  <c r="E122" s="1"/>
  <c r="C123"/>
  <c r="D123" s="1"/>
  <c r="E123" s="1"/>
  <c r="C124"/>
  <c r="D124" s="1"/>
  <c r="E124" s="1"/>
  <c r="C125"/>
  <c r="D125" s="1"/>
  <c r="E125" s="1"/>
  <c r="C126"/>
  <c r="D126" s="1"/>
  <c r="E126" s="1"/>
  <c r="C127"/>
  <c r="D127" s="1"/>
  <c r="E127" s="1"/>
  <c r="C128"/>
  <c r="D128" s="1"/>
  <c r="E128" s="1"/>
  <c r="C129"/>
  <c r="D129" s="1"/>
  <c r="E129" s="1"/>
  <c r="C130"/>
  <c r="D130" s="1"/>
  <c r="E130" s="1"/>
  <c r="C131"/>
  <c r="D131" s="1"/>
  <c r="E131" s="1"/>
  <c r="C132"/>
  <c r="D132" s="1"/>
  <c r="E132" s="1"/>
  <c r="C133"/>
  <c r="D133" s="1"/>
  <c r="E133" s="1"/>
  <c r="C134"/>
  <c r="D134" s="1"/>
  <c r="E134" s="1"/>
  <c r="C135"/>
  <c r="D135" s="1"/>
  <c r="E135" s="1"/>
  <c r="C136"/>
  <c r="D136" s="1"/>
  <c r="E136" s="1"/>
  <c r="C137"/>
  <c r="D137" s="1"/>
  <c r="E137" s="1"/>
  <c r="C138"/>
  <c r="D138" s="1"/>
  <c r="E138" s="1"/>
  <c r="C139"/>
  <c r="D139" s="1"/>
  <c r="E139" s="1"/>
  <c r="C140"/>
  <c r="D140" s="1"/>
  <c r="E140" s="1"/>
  <c r="C141"/>
  <c r="D141" s="1"/>
  <c r="E141" s="1"/>
  <c r="C142"/>
  <c r="D142" s="1"/>
  <c r="E142" s="1"/>
  <c r="C143"/>
  <c r="D143" s="1"/>
  <c r="E143" s="1"/>
  <c r="C144"/>
  <c r="D144" s="1"/>
  <c r="E144" s="1"/>
  <c r="C145"/>
  <c r="D145" s="1"/>
  <c r="E145" s="1"/>
  <c r="C146"/>
  <c r="D146" s="1"/>
  <c r="E146" s="1"/>
  <c r="C147"/>
  <c r="D147" s="1"/>
  <c r="E147" s="1"/>
  <c r="C148"/>
  <c r="D148" s="1"/>
  <c r="E148" s="1"/>
  <c r="C149"/>
  <c r="D149" s="1"/>
  <c r="E149" s="1"/>
  <c r="C150"/>
  <c r="D150" s="1"/>
  <c r="E150" s="1"/>
  <c r="C151"/>
  <c r="D151" s="1"/>
  <c r="E151" s="1"/>
  <c r="C152"/>
  <c r="D152" s="1"/>
  <c r="E152" s="1"/>
  <c r="C153"/>
  <c r="D153" s="1"/>
  <c r="E153" s="1"/>
  <c r="C154"/>
  <c r="D154" s="1"/>
  <c r="E154" s="1"/>
  <c r="C155"/>
  <c r="D155" s="1"/>
  <c r="E155" s="1"/>
  <c r="C156"/>
  <c r="D156" s="1"/>
  <c r="E156" s="1"/>
  <c r="C157"/>
  <c r="D157" s="1"/>
  <c r="E157" s="1"/>
  <c r="C158"/>
  <c r="D158" s="1"/>
  <c r="E158" s="1"/>
  <c r="C159"/>
  <c r="D159" s="1"/>
  <c r="E159" s="1"/>
  <c r="C160"/>
  <c r="D160" s="1"/>
  <c r="E160" s="1"/>
  <c r="C161"/>
  <c r="D161" s="1"/>
  <c r="E161" s="1"/>
  <c r="C162"/>
  <c r="D162" s="1"/>
  <c r="E162" s="1"/>
  <c r="C163"/>
  <c r="D163" s="1"/>
  <c r="E163" s="1"/>
  <c r="C164"/>
  <c r="D164" s="1"/>
  <c r="E164" s="1"/>
  <c r="C165"/>
  <c r="D165" s="1"/>
  <c r="E165" s="1"/>
  <c r="C166"/>
  <c r="D166" s="1"/>
  <c r="E166" s="1"/>
  <c r="C167"/>
  <c r="D167" s="1"/>
  <c r="E167" s="1"/>
  <c r="C168"/>
  <c r="D168" s="1"/>
  <c r="E168" s="1"/>
  <c r="C169"/>
  <c r="D169" s="1"/>
  <c r="E169" s="1"/>
  <c r="C170"/>
  <c r="D170" s="1"/>
  <c r="E170" s="1"/>
  <c r="C171"/>
  <c r="D171" s="1"/>
  <c r="E171" s="1"/>
  <c r="C172"/>
  <c r="D172" s="1"/>
  <c r="E172" s="1"/>
  <c r="C173"/>
  <c r="D173" s="1"/>
  <c r="E173" s="1"/>
  <c r="C174"/>
  <c r="D174" s="1"/>
  <c r="E174" s="1"/>
  <c r="C175"/>
  <c r="D175" s="1"/>
  <c r="E175" s="1"/>
  <c r="C176"/>
  <c r="D176" s="1"/>
  <c r="E176" s="1"/>
  <c r="C177"/>
  <c r="D177" s="1"/>
  <c r="E177" s="1"/>
  <c r="C178"/>
  <c r="D178" s="1"/>
  <c r="E178" s="1"/>
  <c r="C179"/>
  <c r="D179" s="1"/>
  <c r="E179" s="1"/>
  <c r="C180"/>
  <c r="D180" s="1"/>
  <c r="E180" s="1"/>
  <c r="C181"/>
  <c r="D181" s="1"/>
  <c r="E181" s="1"/>
  <c r="C182"/>
  <c r="D182" s="1"/>
  <c r="E182" s="1"/>
  <c r="C183"/>
  <c r="D183" s="1"/>
  <c r="E183" s="1"/>
  <c r="C184"/>
  <c r="D184" s="1"/>
  <c r="E184" s="1"/>
  <c r="C185"/>
  <c r="D185" s="1"/>
  <c r="E185" s="1"/>
  <c r="C186"/>
  <c r="D186" s="1"/>
  <c r="E186" s="1"/>
  <c r="C187"/>
  <c r="D187" s="1"/>
  <c r="E187" s="1"/>
  <c r="C188"/>
  <c r="D188" s="1"/>
  <c r="E188" s="1"/>
  <c r="C189"/>
  <c r="D189" s="1"/>
  <c r="E189" s="1"/>
  <c r="C190"/>
  <c r="D190" s="1"/>
  <c r="E190" s="1"/>
  <c r="C191"/>
  <c r="D191" s="1"/>
  <c r="E191" s="1"/>
  <c r="C192"/>
  <c r="D192" s="1"/>
  <c r="E192" s="1"/>
  <c r="C193"/>
  <c r="D193" s="1"/>
  <c r="E193" s="1"/>
  <c r="C194"/>
  <c r="D194" s="1"/>
  <c r="E194" s="1"/>
  <c r="C195"/>
  <c r="D195" s="1"/>
  <c r="E195" s="1"/>
  <c r="C196"/>
  <c r="D196" s="1"/>
  <c r="E196" s="1"/>
  <c r="C197"/>
  <c r="D197" s="1"/>
  <c r="E197" s="1"/>
  <c r="C198"/>
  <c r="D198" s="1"/>
  <c r="E198" s="1"/>
  <c r="C199"/>
  <c r="D199" s="1"/>
  <c r="E199" s="1"/>
  <c r="C200"/>
  <c r="D200" s="1"/>
  <c r="E200" s="1"/>
  <c r="C201"/>
  <c r="D201" s="1"/>
  <c r="E201" s="1"/>
  <c r="C202"/>
  <c r="D202" s="1"/>
  <c r="E202" s="1"/>
  <c r="C203"/>
  <c r="D203" s="1"/>
  <c r="E203" s="1"/>
  <c r="C204"/>
  <c r="D204" s="1"/>
  <c r="E204" s="1"/>
  <c r="C205"/>
  <c r="D205" s="1"/>
  <c r="E205" s="1"/>
  <c r="C206"/>
  <c r="D206" s="1"/>
  <c r="E206" s="1"/>
  <c r="C207"/>
  <c r="D207" s="1"/>
  <c r="E207" s="1"/>
  <c r="C208"/>
  <c r="D208" s="1"/>
  <c r="E208" s="1"/>
  <c r="C209"/>
  <c r="D209" s="1"/>
  <c r="E209" s="1"/>
  <c r="C210"/>
  <c r="D210" s="1"/>
  <c r="E210" s="1"/>
  <c r="C211"/>
  <c r="D211" s="1"/>
  <c r="E211" s="1"/>
  <c r="C212"/>
  <c r="D212" s="1"/>
  <c r="E212" s="1"/>
  <c r="C213"/>
  <c r="D213" s="1"/>
  <c r="E213" s="1"/>
  <c r="C214"/>
  <c r="D214" s="1"/>
  <c r="E214" s="1"/>
  <c r="C215"/>
  <c r="D215" s="1"/>
  <c r="E215" s="1"/>
  <c r="C216"/>
  <c r="D216" s="1"/>
  <c r="E216" s="1"/>
  <c r="C217"/>
  <c r="D217" s="1"/>
  <c r="E217" s="1"/>
  <c r="C218"/>
  <c r="D218" s="1"/>
  <c r="E218" s="1"/>
  <c r="C219"/>
  <c r="D219" s="1"/>
  <c r="E219" s="1"/>
  <c r="C220"/>
  <c r="D220" s="1"/>
  <c r="E220" s="1"/>
  <c r="C221"/>
  <c r="D221" s="1"/>
  <c r="E221" s="1"/>
  <c r="C222"/>
  <c r="D222" s="1"/>
  <c r="E222" s="1"/>
  <c r="C223"/>
  <c r="D223" s="1"/>
  <c r="E223" s="1"/>
  <c r="C224"/>
  <c r="D224" s="1"/>
  <c r="E224" s="1"/>
  <c r="C225"/>
  <c r="D225" s="1"/>
  <c r="E225" s="1"/>
  <c r="C226"/>
  <c r="D226" s="1"/>
  <c r="E226" s="1"/>
  <c r="C227"/>
  <c r="D227" s="1"/>
  <c r="E227" s="1"/>
  <c r="C228"/>
  <c r="D228" s="1"/>
  <c r="E228" s="1"/>
  <c r="C229"/>
  <c r="D229" s="1"/>
  <c r="E229" s="1"/>
  <c r="C230"/>
  <c r="D230" s="1"/>
  <c r="E230" s="1"/>
  <c r="C231"/>
  <c r="D231" s="1"/>
  <c r="E231" s="1"/>
  <c r="C232"/>
  <c r="D232" s="1"/>
  <c r="E232" s="1"/>
  <c r="C233"/>
  <c r="D233" s="1"/>
  <c r="E233" s="1"/>
  <c r="C234"/>
  <c r="D234" s="1"/>
  <c r="E234" s="1"/>
  <c r="C235"/>
  <c r="D235" s="1"/>
  <c r="E235" s="1"/>
  <c r="C236"/>
  <c r="D236" s="1"/>
  <c r="E236" s="1"/>
  <c r="C237"/>
  <c r="D237" s="1"/>
  <c r="E237" s="1"/>
  <c r="C238"/>
  <c r="D238" s="1"/>
  <c r="E238" s="1"/>
  <c r="C239"/>
  <c r="D239" s="1"/>
  <c r="E239" s="1"/>
  <c r="C240"/>
  <c r="D240" s="1"/>
  <c r="E240" s="1"/>
  <c r="C241"/>
  <c r="D241" s="1"/>
  <c r="E241" s="1"/>
  <c r="C242"/>
  <c r="D242" s="1"/>
  <c r="E242" s="1"/>
  <c r="C243"/>
  <c r="D243" s="1"/>
  <c r="E243" s="1"/>
  <c r="C244"/>
  <c r="D244" s="1"/>
  <c r="E244" s="1"/>
  <c r="C245"/>
  <c r="D245" s="1"/>
  <c r="E245" s="1"/>
  <c r="C246"/>
  <c r="D246" s="1"/>
  <c r="E246" s="1"/>
  <c r="C247"/>
  <c r="D247" s="1"/>
  <c r="E247" s="1"/>
  <c r="C248"/>
  <c r="D248" s="1"/>
  <c r="E248" s="1"/>
  <c r="C249"/>
  <c r="D249" s="1"/>
  <c r="E249" s="1"/>
  <c r="C3"/>
  <c r="C253" s="1"/>
  <c r="D253" s="1"/>
  <c r="C4" i="2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3"/>
  <c r="C4" i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3"/>
  <c r="C253" l="1"/>
  <c r="D3" s="1"/>
  <c r="D247"/>
  <c r="E247" s="1"/>
  <c r="D243"/>
  <c r="E243" s="1"/>
  <c r="D239"/>
  <c r="E239" s="1"/>
  <c r="D235"/>
  <c r="E235" s="1"/>
  <c r="D231"/>
  <c r="E231" s="1"/>
  <c r="D227"/>
  <c r="E227" s="1"/>
  <c r="D223"/>
  <c r="E223" s="1"/>
  <c r="D219"/>
  <c r="E219" s="1"/>
  <c r="D215"/>
  <c r="E215" s="1"/>
  <c r="D211"/>
  <c r="E211" s="1"/>
  <c r="D207"/>
  <c r="E207" s="1"/>
  <c r="D203"/>
  <c r="E203" s="1"/>
  <c r="D199"/>
  <c r="E199" s="1"/>
  <c r="D195"/>
  <c r="E195" s="1"/>
  <c r="D191"/>
  <c r="E191" s="1"/>
  <c r="D187"/>
  <c r="E187" s="1"/>
  <c r="D183"/>
  <c r="E183" s="1"/>
  <c r="D179"/>
  <c r="E179" s="1"/>
  <c r="D175"/>
  <c r="E175" s="1"/>
  <c r="D171"/>
  <c r="E171" s="1"/>
  <c r="D167"/>
  <c r="E167" s="1"/>
  <c r="D163"/>
  <c r="E163" s="1"/>
  <c r="D159"/>
  <c r="E159" s="1"/>
  <c r="D155"/>
  <c r="E155" s="1"/>
  <c r="D151"/>
  <c r="E151" s="1"/>
  <c r="D147"/>
  <c r="E147" s="1"/>
  <c r="D143"/>
  <c r="E143" s="1"/>
  <c r="D139"/>
  <c r="E139" s="1"/>
  <c r="D135"/>
  <c r="E135" s="1"/>
  <c r="D131"/>
  <c r="E131" s="1"/>
  <c r="D127"/>
  <c r="E127" s="1"/>
  <c r="D123"/>
  <c r="E123" s="1"/>
  <c r="D119"/>
  <c r="E119" s="1"/>
  <c r="D115"/>
  <c r="E115" s="1"/>
  <c r="D111"/>
  <c r="E111" s="1"/>
  <c r="D107"/>
  <c r="E107" s="1"/>
  <c r="D103"/>
  <c r="E103" s="1"/>
  <c r="D99"/>
  <c r="E99" s="1"/>
  <c r="D95"/>
  <c r="E95" s="1"/>
  <c r="D91"/>
  <c r="E91" s="1"/>
  <c r="D87"/>
  <c r="E87" s="1"/>
  <c r="D83"/>
  <c r="E83" s="1"/>
  <c r="D79"/>
  <c r="E79" s="1"/>
  <c r="D75"/>
  <c r="E75" s="1"/>
  <c r="D71"/>
  <c r="E71" s="1"/>
  <c r="D67"/>
  <c r="E67" s="1"/>
  <c r="D61"/>
  <c r="E61" s="1"/>
  <c r="D184"/>
  <c r="E184" s="1"/>
  <c r="D182"/>
  <c r="E182" s="1"/>
  <c r="D180"/>
  <c r="E180" s="1"/>
  <c r="D178"/>
  <c r="E178" s="1"/>
  <c r="D176"/>
  <c r="E176" s="1"/>
  <c r="D174"/>
  <c r="E174" s="1"/>
  <c r="D172"/>
  <c r="E172" s="1"/>
  <c r="D170"/>
  <c r="E170" s="1"/>
  <c r="D168"/>
  <c r="E168" s="1"/>
  <c r="D166"/>
  <c r="E166" s="1"/>
  <c r="D164"/>
  <c r="E164" s="1"/>
  <c r="D162"/>
  <c r="E162" s="1"/>
  <c r="D160"/>
  <c r="E160" s="1"/>
  <c r="D158"/>
  <c r="E158" s="1"/>
  <c r="D156"/>
  <c r="E156" s="1"/>
  <c r="D154"/>
  <c r="E154" s="1"/>
  <c r="D152"/>
  <c r="E152" s="1"/>
  <c r="D150"/>
  <c r="E150" s="1"/>
  <c r="D148"/>
  <c r="E148" s="1"/>
  <c r="D146"/>
  <c r="E146" s="1"/>
  <c r="D144"/>
  <c r="E144" s="1"/>
  <c r="D142"/>
  <c r="E142" s="1"/>
  <c r="D140"/>
  <c r="E140" s="1"/>
  <c r="D138"/>
  <c r="E138" s="1"/>
  <c r="D136"/>
  <c r="E136" s="1"/>
  <c r="D134"/>
  <c r="E134" s="1"/>
  <c r="D132"/>
  <c r="E132" s="1"/>
  <c r="D130"/>
  <c r="E130" s="1"/>
  <c r="D128"/>
  <c r="E128" s="1"/>
  <c r="D126"/>
  <c r="E126" s="1"/>
  <c r="D124"/>
  <c r="E124" s="1"/>
  <c r="D122"/>
  <c r="E122" s="1"/>
  <c r="D120"/>
  <c r="E120" s="1"/>
  <c r="D118"/>
  <c r="E118" s="1"/>
  <c r="D116"/>
  <c r="E116" s="1"/>
  <c r="D114"/>
  <c r="E114" s="1"/>
  <c r="D112"/>
  <c r="E112" s="1"/>
  <c r="D110"/>
  <c r="E110" s="1"/>
  <c r="D108"/>
  <c r="E108" s="1"/>
  <c r="D106"/>
  <c r="E106" s="1"/>
  <c r="D104"/>
  <c r="E104" s="1"/>
  <c r="D102"/>
  <c r="E102" s="1"/>
  <c r="D100"/>
  <c r="E100" s="1"/>
  <c r="D98"/>
  <c r="E98" s="1"/>
  <c r="D96"/>
  <c r="E96" s="1"/>
  <c r="D94"/>
  <c r="E94" s="1"/>
  <c r="D92"/>
  <c r="E92" s="1"/>
  <c r="D90"/>
  <c r="E90" s="1"/>
  <c r="D88"/>
  <c r="E88" s="1"/>
  <c r="D86"/>
  <c r="E86" s="1"/>
  <c r="D84"/>
  <c r="E84" s="1"/>
  <c r="D82"/>
  <c r="E82" s="1"/>
  <c r="D80"/>
  <c r="E80" s="1"/>
  <c r="D78"/>
  <c r="E78" s="1"/>
  <c r="D76"/>
  <c r="E76" s="1"/>
  <c r="D74"/>
  <c r="E74" s="1"/>
  <c r="D72"/>
  <c r="E72" s="1"/>
  <c r="D70"/>
  <c r="E70" s="1"/>
  <c r="D68"/>
  <c r="E68" s="1"/>
  <c r="D66"/>
  <c r="E66" s="1"/>
  <c r="D64"/>
  <c r="E64" s="1"/>
  <c r="D62"/>
  <c r="E62" s="1"/>
  <c r="D60"/>
  <c r="E60" s="1"/>
  <c r="D58"/>
  <c r="E58" s="1"/>
  <c r="D56"/>
  <c r="E56" s="1"/>
  <c r="D54"/>
  <c r="E54" s="1"/>
  <c r="D52"/>
  <c r="E52" s="1"/>
  <c r="D50"/>
  <c r="E50" s="1"/>
  <c r="D48"/>
  <c r="E48" s="1"/>
  <c r="D46"/>
  <c r="E46" s="1"/>
  <c r="D44"/>
  <c r="E44" s="1"/>
  <c r="D42"/>
  <c r="E42" s="1"/>
  <c r="D40"/>
  <c r="E40" s="1"/>
  <c r="D38"/>
  <c r="E38" s="1"/>
  <c r="D36"/>
  <c r="E36" s="1"/>
  <c r="D34"/>
  <c r="E34" s="1"/>
  <c r="D32"/>
  <c r="E32" s="1"/>
  <c r="D30"/>
  <c r="E30" s="1"/>
  <c r="D28"/>
  <c r="E28" s="1"/>
  <c r="D249" i="6"/>
  <c r="E249" s="1"/>
  <c r="D245"/>
  <c r="E245" s="1"/>
  <c r="D241"/>
  <c r="E241" s="1"/>
  <c r="D237"/>
  <c r="E237" s="1"/>
  <c r="D233"/>
  <c r="E233" s="1"/>
  <c r="D229"/>
  <c r="E229" s="1"/>
  <c r="D225"/>
  <c r="E225" s="1"/>
  <c r="D221"/>
  <c r="E221" s="1"/>
  <c r="D217"/>
  <c r="E217" s="1"/>
  <c r="D213"/>
  <c r="E213" s="1"/>
  <c r="D209"/>
  <c r="E209" s="1"/>
  <c r="D205"/>
  <c r="E205" s="1"/>
  <c r="D201"/>
  <c r="E201" s="1"/>
  <c r="D197"/>
  <c r="E197" s="1"/>
  <c r="D193"/>
  <c r="E193" s="1"/>
  <c r="D3" i="4"/>
  <c r="C253" i="6"/>
  <c r="D248" s="1"/>
  <c r="E248" s="1"/>
  <c r="C253" i="5"/>
  <c r="D249" s="1"/>
  <c r="E249" s="1"/>
  <c r="D249" i="9"/>
  <c r="E249" s="1"/>
  <c r="D247"/>
  <c r="E247" s="1"/>
  <c r="D245"/>
  <c r="E245" s="1"/>
  <c r="D243"/>
  <c r="E243" s="1"/>
  <c r="D241"/>
  <c r="E241" s="1"/>
  <c r="D239"/>
  <c r="E239" s="1"/>
  <c r="D237"/>
  <c r="E237" s="1"/>
  <c r="D235"/>
  <c r="E235" s="1"/>
  <c r="D233"/>
  <c r="E233" s="1"/>
  <c r="D231"/>
  <c r="E231" s="1"/>
  <c r="D229"/>
  <c r="E229" s="1"/>
  <c r="D227"/>
  <c r="E227" s="1"/>
  <c r="D225"/>
  <c r="E225" s="1"/>
  <c r="D223"/>
  <c r="E223" s="1"/>
  <c r="D221"/>
  <c r="E221" s="1"/>
  <c r="D219"/>
  <c r="E219" s="1"/>
  <c r="D217"/>
  <c r="E217" s="1"/>
  <c r="D215"/>
  <c r="E215" s="1"/>
  <c r="D213"/>
  <c r="E213" s="1"/>
  <c r="D211"/>
  <c r="E211" s="1"/>
  <c r="D209"/>
  <c r="E209" s="1"/>
  <c r="D207"/>
  <c r="E207" s="1"/>
  <c r="D205"/>
  <c r="E205" s="1"/>
  <c r="D203"/>
  <c r="E203" s="1"/>
  <c r="D201"/>
  <c r="E201" s="1"/>
  <c r="D199"/>
  <c r="E199" s="1"/>
  <c r="D197"/>
  <c r="E197" s="1"/>
  <c r="D195"/>
  <c r="E195" s="1"/>
  <c r="D193"/>
  <c r="E193" s="1"/>
  <c r="D191"/>
  <c r="E191" s="1"/>
  <c r="D189"/>
  <c r="E189" s="1"/>
  <c r="D187"/>
  <c r="E187" s="1"/>
  <c r="D185"/>
  <c r="E185" s="1"/>
  <c r="D183"/>
  <c r="E183" s="1"/>
  <c r="D181"/>
  <c r="E181" s="1"/>
  <c r="D179"/>
  <c r="E179" s="1"/>
  <c r="D177"/>
  <c r="E177" s="1"/>
  <c r="D175"/>
  <c r="E175" s="1"/>
  <c r="D173"/>
  <c r="E173" s="1"/>
  <c r="D171"/>
  <c r="E171" s="1"/>
  <c r="D169"/>
  <c r="E169" s="1"/>
  <c r="D167"/>
  <c r="E167" s="1"/>
  <c r="D165"/>
  <c r="E165" s="1"/>
  <c r="D163"/>
  <c r="E163" s="1"/>
  <c r="D161"/>
  <c r="E161" s="1"/>
  <c r="D159"/>
  <c r="E159" s="1"/>
  <c r="D157"/>
  <c r="E157" s="1"/>
  <c r="D155"/>
  <c r="E155" s="1"/>
  <c r="D153"/>
  <c r="E153" s="1"/>
  <c r="D151"/>
  <c r="E151" s="1"/>
  <c r="D149"/>
  <c r="E149" s="1"/>
  <c r="D147"/>
  <c r="E147" s="1"/>
  <c r="D145"/>
  <c r="E145" s="1"/>
  <c r="D143"/>
  <c r="E143" s="1"/>
  <c r="D141"/>
  <c r="E141" s="1"/>
  <c r="D139"/>
  <c r="E139" s="1"/>
  <c r="D137"/>
  <c r="E137" s="1"/>
  <c r="D135"/>
  <c r="E135" s="1"/>
  <c r="D133"/>
  <c r="E133" s="1"/>
  <c r="D131"/>
  <c r="E131" s="1"/>
  <c r="D129"/>
  <c r="E129" s="1"/>
  <c r="D127"/>
  <c r="E127" s="1"/>
  <c r="D125"/>
  <c r="E125" s="1"/>
  <c r="D123"/>
  <c r="E123" s="1"/>
  <c r="D121"/>
  <c r="E121" s="1"/>
  <c r="D119"/>
  <c r="E119" s="1"/>
  <c r="D117"/>
  <c r="E117" s="1"/>
  <c r="D115"/>
  <c r="E115" s="1"/>
  <c r="D113"/>
  <c r="E113" s="1"/>
  <c r="D111"/>
  <c r="E111" s="1"/>
  <c r="D109"/>
  <c r="E109" s="1"/>
  <c r="D107"/>
  <c r="E107" s="1"/>
  <c r="C253" i="7"/>
  <c r="D253" s="1"/>
  <c r="D248" i="9"/>
  <c r="E248" s="1"/>
  <c r="D246"/>
  <c r="E246" s="1"/>
  <c r="D244"/>
  <c r="E244" s="1"/>
  <c r="D242"/>
  <c r="E242" s="1"/>
  <c r="D240"/>
  <c r="E240" s="1"/>
  <c r="D238"/>
  <c r="E238" s="1"/>
  <c r="D236"/>
  <c r="E236" s="1"/>
  <c r="D234"/>
  <c r="E234" s="1"/>
  <c r="D232"/>
  <c r="E232" s="1"/>
  <c r="D230"/>
  <c r="E230" s="1"/>
  <c r="D228"/>
  <c r="E228" s="1"/>
  <c r="D226"/>
  <c r="E226" s="1"/>
  <c r="D224"/>
  <c r="E224" s="1"/>
  <c r="D222"/>
  <c r="E222" s="1"/>
  <c r="D220"/>
  <c r="E220" s="1"/>
  <c r="D218"/>
  <c r="E218" s="1"/>
  <c r="D216"/>
  <c r="E216" s="1"/>
  <c r="D214"/>
  <c r="E214" s="1"/>
  <c r="D212"/>
  <c r="E212" s="1"/>
  <c r="D210"/>
  <c r="E210" s="1"/>
  <c r="D208"/>
  <c r="E208" s="1"/>
  <c r="D206"/>
  <c r="E206" s="1"/>
  <c r="D204"/>
  <c r="E204" s="1"/>
  <c r="D202"/>
  <c r="E202" s="1"/>
  <c r="D200"/>
  <c r="E200" s="1"/>
  <c r="D198"/>
  <c r="E198" s="1"/>
  <c r="D196"/>
  <c r="E196" s="1"/>
  <c r="D194"/>
  <c r="E194" s="1"/>
  <c r="D192"/>
  <c r="E192" s="1"/>
  <c r="C253" i="8"/>
  <c r="D105" i="9"/>
  <c r="E105" s="1"/>
  <c r="D103"/>
  <c r="E103" s="1"/>
  <c r="D101"/>
  <c r="E101" s="1"/>
  <c r="D99"/>
  <c r="E99" s="1"/>
  <c r="D97"/>
  <c r="E97" s="1"/>
  <c r="D95"/>
  <c r="E95" s="1"/>
  <c r="D93"/>
  <c r="E93" s="1"/>
  <c r="D91"/>
  <c r="E91" s="1"/>
  <c r="D89"/>
  <c r="E89" s="1"/>
  <c r="D87"/>
  <c r="E87" s="1"/>
  <c r="D85"/>
  <c r="E85" s="1"/>
  <c r="D83"/>
  <c r="E83" s="1"/>
  <c r="D81"/>
  <c r="E81" s="1"/>
  <c r="D79"/>
  <c r="E79" s="1"/>
  <c r="D77"/>
  <c r="E77" s="1"/>
  <c r="D75"/>
  <c r="E75" s="1"/>
  <c r="D73"/>
  <c r="E73" s="1"/>
  <c r="D71"/>
  <c r="E71" s="1"/>
  <c r="D69"/>
  <c r="E69" s="1"/>
  <c r="D67"/>
  <c r="E67" s="1"/>
  <c r="D65"/>
  <c r="E65" s="1"/>
  <c r="D63"/>
  <c r="E63" s="1"/>
  <c r="D61"/>
  <c r="E61" s="1"/>
  <c r="D59"/>
  <c r="E59" s="1"/>
  <c r="D57"/>
  <c r="E57" s="1"/>
  <c r="D55"/>
  <c r="E55" s="1"/>
  <c r="D53"/>
  <c r="E53" s="1"/>
  <c r="D51"/>
  <c r="E51" s="1"/>
  <c r="D49"/>
  <c r="E49" s="1"/>
  <c r="D47"/>
  <c r="E47" s="1"/>
  <c r="D45"/>
  <c r="E45" s="1"/>
  <c r="D43"/>
  <c r="E43" s="1"/>
  <c r="D41"/>
  <c r="E41" s="1"/>
  <c r="D39"/>
  <c r="E39" s="1"/>
  <c r="D37"/>
  <c r="E37" s="1"/>
  <c r="D35"/>
  <c r="E35" s="1"/>
  <c r="D33"/>
  <c r="E33" s="1"/>
  <c r="D31"/>
  <c r="E31" s="1"/>
  <c r="D29"/>
  <c r="E29" s="1"/>
  <c r="D27"/>
  <c r="E27" s="1"/>
  <c r="D25"/>
  <c r="E25" s="1"/>
  <c r="D23"/>
  <c r="E23" s="1"/>
  <c r="D21"/>
  <c r="E21" s="1"/>
  <c r="D19"/>
  <c r="E19" s="1"/>
  <c r="D17"/>
  <c r="E17" s="1"/>
  <c r="D15"/>
  <c r="E15" s="1"/>
  <c r="D13"/>
  <c r="E13" s="1"/>
  <c r="D11"/>
  <c r="E11" s="1"/>
  <c r="D9"/>
  <c r="E9" s="1"/>
  <c r="D7"/>
  <c r="E7" s="1"/>
  <c r="D5"/>
  <c r="E5" s="1"/>
  <c r="D190"/>
  <c r="E190" s="1"/>
  <c r="D188"/>
  <c r="E188" s="1"/>
  <c r="D186"/>
  <c r="E186" s="1"/>
  <c r="D184"/>
  <c r="E184" s="1"/>
  <c r="D182"/>
  <c r="E182" s="1"/>
  <c r="D180"/>
  <c r="E180" s="1"/>
  <c r="D178"/>
  <c r="E178" s="1"/>
  <c r="D176"/>
  <c r="E176" s="1"/>
  <c r="D174"/>
  <c r="E174" s="1"/>
  <c r="D172"/>
  <c r="E172" s="1"/>
  <c r="D170"/>
  <c r="E170" s="1"/>
  <c r="D168"/>
  <c r="E168" s="1"/>
  <c r="D166"/>
  <c r="E166" s="1"/>
  <c r="D164"/>
  <c r="E164" s="1"/>
  <c r="D162"/>
  <c r="E162" s="1"/>
  <c r="D160"/>
  <c r="E160" s="1"/>
  <c r="D158"/>
  <c r="E158" s="1"/>
  <c r="D156"/>
  <c r="E156" s="1"/>
  <c r="D154"/>
  <c r="E154" s="1"/>
  <c r="D152"/>
  <c r="E152" s="1"/>
  <c r="D150"/>
  <c r="E150" s="1"/>
  <c r="D148"/>
  <c r="E148" s="1"/>
  <c r="D146"/>
  <c r="E146" s="1"/>
  <c r="D144"/>
  <c r="E144" s="1"/>
  <c r="D142"/>
  <c r="E142" s="1"/>
  <c r="D140"/>
  <c r="E140" s="1"/>
  <c r="D138"/>
  <c r="E138" s="1"/>
  <c r="D136"/>
  <c r="E136" s="1"/>
  <c r="D134"/>
  <c r="E134" s="1"/>
  <c r="D132"/>
  <c r="E132" s="1"/>
  <c r="D130"/>
  <c r="E130" s="1"/>
  <c r="D128"/>
  <c r="E128" s="1"/>
  <c r="D126"/>
  <c r="E126" s="1"/>
  <c r="D124"/>
  <c r="E124" s="1"/>
  <c r="D122"/>
  <c r="E122" s="1"/>
  <c r="D120"/>
  <c r="E120" s="1"/>
  <c r="D118"/>
  <c r="E118" s="1"/>
  <c r="D116"/>
  <c r="E116" s="1"/>
  <c r="D114"/>
  <c r="E114" s="1"/>
  <c r="D112"/>
  <c r="E112" s="1"/>
  <c r="D110"/>
  <c r="E110" s="1"/>
  <c r="D108"/>
  <c r="E108" s="1"/>
  <c r="D106"/>
  <c r="E106" s="1"/>
  <c r="D104"/>
  <c r="E104" s="1"/>
  <c r="D102"/>
  <c r="E102" s="1"/>
  <c r="D100"/>
  <c r="E100" s="1"/>
  <c r="D98"/>
  <c r="E98" s="1"/>
  <c r="D96"/>
  <c r="E96" s="1"/>
  <c r="D94"/>
  <c r="E94" s="1"/>
  <c r="D92"/>
  <c r="E92" s="1"/>
  <c r="D90"/>
  <c r="E90" s="1"/>
  <c r="D88"/>
  <c r="E88" s="1"/>
  <c r="D86"/>
  <c r="E86" s="1"/>
  <c r="D84"/>
  <c r="E84" s="1"/>
  <c r="D82"/>
  <c r="E82" s="1"/>
  <c r="D80"/>
  <c r="E80" s="1"/>
  <c r="D78"/>
  <c r="E78" s="1"/>
  <c r="D76"/>
  <c r="E76" s="1"/>
  <c r="D74"/>
  <c r="E74" s="1"/>
  <c r="D72"/>
  <c r="E72" s="1"/>
  <c r="D70"/>
  <c r="E70" s="1"/>
  <c r="D68"/>
  <c r="E68" s="1"/>
  <c r="D66"/>
  <c r="E66" s="1"/>
  <c r="D64"/>
  <c r="E64" s="1"/>
  <c r="D62"/>
  <c r="E62" s="1"/>
  <c r="D60"/>
  <c r="E60" s="1"/>
  <c r="D58"/>
  <c r="E58" s="1"/>
  <c r="D56"/>
  <c r="E56" s="1"/>
  <c r="D54"/>
  <c r="E54" s="1"/>
  <c r="D52"/>
  <c r="E52" s="1"/>
  <c r="D50"/>
  <c r="E50" s="1"/>
  <c r="D48"/>
  <c r="E48" s="1"/>
  <c r="D46"/>
  <c r="E46" s="1"/>
  <c r="D44"/>
  <c r="E44" s="1"/>
  <c r="D42"/>
  <c r="E42" s="1"/>
  <c r="D40"/>
  <c r="E40" s="1"/>
  <c r="D38"/>
  <c r="E38" s="1"/>
  <c r="D36"/>
  <c r="E36" s="1"/>
  <c r="D34"/>
  <c r="E34" s="1"/>
  <c r="D32"/>
  <c r="E32" s="1"/>
  <c r="D30"/>
  <c r="E30" s="1"/>
  <c r="D28"/>
  <c r="E28" s="1"/>
  <c r="D26"/>
  <c r="E26" s="1"/>
  <c r="D24"/>
  <c r="E24" s="1"/>
  <c r="D22"/>
  <c r="E22" s="1"/>
  <c r="D20"/>
  <c r="E20" s="1"/>
  <c r="D18"/>
  <c r="E18" s="1"/>
  <c r="D16"/>
  <c r="E16" s="1"/>
  <c r="D14"/>
  <c r="E14" s="1"/>
  <c r="D12"/>
  <c r="E12" s="1"/>
  <c r="D10"/>
  <c r="E10" s="1"/>
  <c r="D8"/>
  <c r="E8" s="1"/>
  <c r="D6"/>
  <c r="E6" s="1"/>
  <c r="D4"/>
  <c r="E4" s="1"/>
  <c r="C253" i="2"/>
  <c r="D249" s="1"/>
  <c r="D3" i="9"/>
  <c r="E3" s="1"/>
  <c r="C255" s="1"/>
  <c r="E3" i="1" l="1"/>
  <c r="D255" i="9"/>
  <c r="B16" i="10"/>
  <c r="D253" i="8"/>
  <c r="D5"/>
  <c r="E5" s="1"/>
  <c r="D9"/>
  <c r="E9" s="1"/>
  <c r="D13"/>
  <c r="E13" s="1"/>
  <c r="D17"/>
  <c r="E17" s="1"/>
  <c r="D21"/>
  <c r="E21" s="1"/>
  <c r="D25"/>
  <c r="E25" s="1"/>
  <c r="D29"/>
  <c r="E29" s="1"/>
  <c r="D33"/>
  <c r="E33" s="1"/>
  <c r="D3"/>
  <c r="H6" i="10" s="1"/>
  <c r="B7"/>
  <c r="E3" i="4"/>
  <c r="C255" s="1"/>
  <c r="D4" i="8"/>
  <c r="E4" s="1"/>
  <c r="D8"/>
  <c r="E8" s="1"/>
  <c r="D12"/>
  <c r="E12" s="1"/>
  <c r="D16"/>
  <c r="E16" s="1"/>
  <c r="D20"/>
  <c r="E20" s="1"/>
  <c r="D24"/>
  <c r="E24" s="1"/>
  <c r="D28"/>
  <c r="E28" s="1"/>
  <c r="D32"/>
  <c r="E32" s="1"/>
  <c r="D36"/>
  <c r="E36" s="1"/>
  <c r="D40"/>
  <c r="E40" s="1"/>
  <c r="D44"/>
  <c r="E44" s="1"/>
  <c r="D48"/>
  <c r="E48" s="1"/>
  <c r="D52"/>
  <c r="E52" s="1"/>
  <c r="D56"/>
  <c r="E56" s="1"/>
  <c r="D60"/>
  <c r="E60" s="1"/>
  <c r="D64"/>
  <c r="E64" s="1"/>
  <c r="D68"/>
  <c r="E68" s="1"/>
  <c r="D72"/>
  <c r="E72" s="1"/>
  <c r="D76"/>
  <c r="E76" s="1"/>
  <c r="D80"/>
  <c r="E80" s="1"/>
  <c r="D84"/>
  <c r="E84" s="1"/>
  <c r="D88"/>
  <c r="E88" s="1"/>
  <c r="D92"/>
  <c r="E92" s="1"/>
  <c r="D96"/>
  <c r="E96" s="1"/>
  <c r="D100"/>
  <c r="E100" s="1"/>
  <c r="D104"/>
  <c r="E104" s="1"/>
  <c r="D108"/>
  <c r="E108" s="1"/>
  <c r="D112"/>
  <c r="E112" s="1"/>
  <c r="D116"/>
  <c r="E116" s="1"/>
  <c r="D120"/>
  <c r="E120" s="1"/>
  <c r="D124"/>
  <c r="E124" s="1"/>
  <c r="D128"/>
  <c r="E128" s="1"/>
  <c r="D132"/>
  <c r="E132" s="1"/>
  <c r="D136"/>
  <c r="E136" s="1"/>
  <c r="D140"/>
  <c r="E140" s="1"/>
  <c r="D144"/>
  <c r="E144" s="1"/>
  <c r="D148"/>
  <c r="E148" s="1"/>
  <c r="D152"/>
  <c r="E152" s="1"/>
  <c r="D156"/>
  <c r="E156" s="1"/>
  <c r="D160"/>
  <c r="E160" s="1"/>
  <c r="D164"/>
  <c r="E164" s="1"/>
  <c r="D168"/>
  <c r="E168" s="1"/>
  <c r="D172"/>
  <c r="E172" s="1"/>
  <c r="D176"/>
  <c r="E176" s="1"/>
  <c r="D180"/>
  <c r="E180" s="1"/>
  <c r="D184"/>
  <c r="E184" s="1"/>
  <c r="D188"/>
  <c r="E188" s="1"/>
  <c r="D192"/>
  <c r="E192" s="1"/>
  <c r="D196"/>
  <c r="E196" s="1"/>
  <c r="D200"/>
  <c r="E200" s="1"/>
  <c r="D204"/>
  <c r="E204" s="1"/>
  <c r="D208"/>
  <c r="E208" s="1"/>
  <c r="D212"/>
  <c r="E212" s="1"/>
  <c r="D216"/>
  <c r="E216" s="1"/>
  <c r="D220"/>
  <c r="E220" s="1"/>
  <c r="D224"/>
  <c r="E224" s="1"/>
  <c r="D228"/>
  <c r="E228" s="1"/>
  <c r="D232"/>
  <c r="E232" s="1"/>
  <c r="D236"/>
  <c r="E236" s="1"/>
  <c r="D240"/>
  <c r="E240" s="1"/>
  <c r="D244"/>
  <c r="E244" s="1"/>
  <c r="D248"/>
  <c r="E248" s="1"/>
  <c r="D5" i="7"/>
  <c r="E5" s="1"/>
  <c r="D9"/>
  <c r="E9" s="1"/>
  <c r="D13"/>
  <c r="E13" s="1"/>
  <c r="D17"/>
  <c r="E17" s="1"/>
  <c r="D21"/>
  <c r="E21" s="1"/>
  <c r="D25"/>
  <c r="E25" s="1"/>
  <c r="D29"/>
  <c r="E29" s="1"/>
  <c r="D33"/>
  <c r="E33" s="1"/>
  <c r="D37"/>
  <c r="E37" s="1"/>
  <c r="D41"/>
  <c r="E41" s="1"/>
  <c r="D45"/>
  <c r="E45" s="1"/>
  <c r="D49"/>
  <c r="E49" s="1"/>
  <c r="D53"/>
  <c r="E53" s="1"/>
  <c r="D57"/>
  <c r="E57" s="1"/>
  <c r="D61"/>
  <c r="E61" s="1"/>
  <c r="D65"/>
  <c r="E65" s="1"/>
  <c r="D69"/>
  <c r="E69" s="1"/>
  <c r="D73"/>
  <c r="E73" s="1"/>
  <c r="D77"/>
  <c r="E77" s="1"/>
  <c r="D81"/>
  <c r="E81" s="1"/>
  <c r="D85"/>
  <c r="E85" s="1"/>
  <c r="D89"/>
  <c r="E89" s="1"/>
  <c r="D93"/>
  <c r="E93" s="1"/>
  <c r="D97"/>
  <c r="E97" s="1"/>
  <c r="D101"/>
  <c r="E101" s="1"/>
  <c r="D7" i="8"/>
  <c r="E7" s="1"/>
  <c r="D15"/>
  <c r="E15" s="1"/>
  <c r="D23"/>
  <c r="E23" s="1"/>
  <c r="D31"/>
  <c r="E31" s="1"/>
  <c r="D37"/>
  <c r="E37" s="1"/>
  <c r="D41"/>
  <c r="E41" s="1"/>
  <c r="D45"/>
  <c r="E45" s="1"/>
  <c r="D49"/>
  <c r="E49" s="1"/>
  <c r="D53"/>
  <c r="E53" s="1"/>
  <c r="D57"/>
  <c r="E57" s="1"/>
  <c r="D61"/>
  <c r="E61" s="1"/>
  <c r="D65"/>
  <c r="E65" s="1"/>
  <c r="D69"/>
  <c r="E69" s="1"/>
  <c r="D73"/>
  <c r="E73" s="1"/>
  <c r="D77"/>
  <c r="E77" s="1"/>
  <c r="D81"/>
  <c r="E81" s="1"/>
  <c r="D85"/>
  <c r="E85" s="1"/>
  <c r="D89"/>
  <c r="E89" s="1"/>
  <c r="D93"/>
  <c r="E93" s="1"/>
  <c r="D97"/>
  <c r="E97" s="1"/>
  <c r="D101"/>
  <c r="E101" s="1"/>
  <c r="D105"/>
  <c r="E105" s="1"/>
  <c r="D109"/>
  <c r="E109" s="1"/>
  <c r="D113"/>
  <c r="E113" s="1"/>
  <c r="D117"/>
  <c r="E117" s="1"/>
  <c r="D121"/>
  <c r="E121" s="1"/>
  <c r="D125"/>
  <c r="E125" s="1"/>
  <c r="D129"/>
  <c r="E129" s="1"/>
  <c r="D133"/>
  <c r="E133" s="1"/>
  <c r="D137"/>
  <c r="E137" s="1"/>
  <c r="D141"/>
  <c r="E141" s="1"/>
  <c r="D145"/>
  <c r="E145" s="1"/>
  <c r="D149"/>
  <c r="E149" s="1"/>
  <c r="D153"/>
  <c r="E153" s="1"/>
  <c r="D157"/>
  <c r="E157" s="1"/>
  <c r="D161"/>
  <c r="E161" s="1"/>
  <c r="D165"/>
  <c r="E165" s="1"/>
  <c r="D169"/>
  <c r="E169" s="1"/>
  <c r="D173"/>
  <c r="E173" s="1"/>
  <c r="D177"/>
  <c r="E177" s="1"/>
  <c r="D181"/>
  <c r="E181" s="1"/>
  <c r="D185"/>
  <c r="E185" s="1"/>
  <c r="D189"/>
  <c r="E189" s="1"/>
  <c r="D193"/>
  <c r="E193" s="1"/>
  <c r="D197"/>
  <c r="E197" s="1"/>
  <c r="D201"/>
  <c r="E201" s="1"/>
  <c r="D205"/>
  <c r="E205" s="1"/>
  <c r="D209"/>
  <c r="E209" s="1"/>
  <c r="D213"/>
  <c r="E213" s="1"/>
  <c r="D217"/>
  <c r="E217" s="1"/>
  <c r="D221"/>
  <c r="E221" s="1"/>
  <c r="D225"/>
  <c r="E225" s="1"/>
  <c r="D229"/>
  <c r="E229" s="1"/>
  <c r="D233"/>
  <c r="E233" s="1"/>
  <c r="D237"/>
  <c r="E237" s="1"/>
  <c r="D241"/>
  <c r="E241" s="1"/>
  <c r="D245"/>
  <c r="E245" s="1"/>
  <c r="D249"/>
  <c r="E249" s="1"/>
  <c r="D6" i="7"/>
  <c r="E6" s="1"/>
  <c r="D10"/>
  <c r="E10" s="1"/>
  <c r="D14"/>
  <c r="E14" s="1"/>
  <c r="D18"/>
  <c r="E18" s="1"/>
  <c r="D22"/>
  <c r="E22" s="1"/>
  <c r="D26"/>
  <c r="E26" s="1"/>
  <c r="D30"/>
  <c r="E30" s="1"/>
  <c r="D34"/>
  <c r="E34" s="1"/>
  <c r="D38"/>
  <c r="E38" s="1"/>
  <c r="D42"/>
  <c r="E42" s="1"/>
  <c r="D46"/>
  <c r="E46" s="1"/>
  <c r="D50"/>
  <c r="E50" s="1"/>
  <c r="D54"/>
  <c r="E54" s="1"/>
  <c r="D58"/>
  <c r="E58" s="1"/>
  <c r="D62"/>
  <c r="E62" s="1"/>
  <c r="D66"/>
  <c r="E66" s="1"/>
  <c r="D70"/>
  <c r="E70" s="1"/>
  <c r="D74"/>
  <c r="E74" s="1"/>
  <c r="D78"/>
  <c r="E78" s="1"/>
  <c r="D82"/>
  <c r="E82" s="1"/>
  <c r="D86"/>
  <c r="E86" s="1"/>
  <c r="D90"/>
  <c r="E90" s="1"/>
  <c r="D94"/>
  <c r="E94" s="1"/>
  <c r="D98"/>
  <c r="E98" s="1"/>
  <c r="D102"/>
  <c r="E102" s="1"/>
  <c r="D106"/>
  <c r="E106" s="1"/>
  <c r="D110"/>
  <c r="E110" s="1"/>
  <c r="D114"/>
  <c r="E114" s="1"/>
  <c r="D118"/>
  <c r="E118" s="1"/>
  <c r="D122"/>
  <c r="E122" s="1"/>
  <c r="D126"/>
  <c r="E126" s="1"/>
  <c r="D130"/>
  <c r="E130" s="1"/>
  <c r="D134"/>
  <c r="E134" s="1"/>
  <c r="D138"/>
  <c r="E138" s="1"/>
  <c r="D142"/>
  <c r="E142" s="1"/>
  <c r="D146"/>
  <c r="E146" s="1"/>
  <c r="D150"/>
  <c r="E150" s="1"/>
  <c r="D154"/>
  <c r="E154" s="1"/>
  <c r="D158"/>
  <c r="E158" s="1"/>
  <c r="D162"/>
  <c r="E162" s="1"/>
  <c r="D166"/>
  <c r="E166" s="1"/>
  <c r="D170"/>
  <c r="E170" s="1"/>
  <c r="D174"/>
  <c r="E174" s="1"/>
  <c r="D178"/>
  <c r="E178" s="1"/>
  <c r="D182"/>
  <c r="E182" s="1"/>
  <c r="D186"/>
  <c r="E186" s="1"/>
  <c r="D190"/>
  <c r="E190" s="1"/>
  <c r="D194"/>
  <c r="E194" s="1"/>
  <c r="D198"/>
  <c r="E198" s="1"/>
  <c r="D202"/>
  <c r="E202" s="1"/>
  <c r="D206"/>
  <c r="E206" s="1"/>
  <c r="D210"/>
  <c r="E210" s="1"/>
  <c r="D214"/>
  <c r="E214" s="1"/>
  <c r="D218"/>
  <c r="E218" s="1"/>
  <c r="D222"/>
  <c r="E222" s="1"/>
  <c r="D226"/>
  <c r="E226" s="1"/>
  <c r="D230"/>
  <c r="E230" s="1"/>
  <c r="D234"/>
  <c r="E234" s="1"/>
  <c r="D238"/>
  <c r="E238" s="1"/>
  <c r="D242"/>
  <c r="E242" s="1"/>
  <c r="D246"/>
  <c r="E246" s="1"/>
  <c r="D3"/>
  <c r="H5" i="10" s="1"/>
  <c r="D105" i="7"/>
  <c r="E105" s="1"/>
  <c r="D109"/>
  <c r="E109" s="1"/>
  <c r="D113"/>
  <c r="E113" s="1"/>
  <c r="D117"/>
  <c r="E117" s="1"/>
  <c r="D121"/>
  <c r="E121" s="1"/>
  <c r="D125"/>
  <c r="E125" s="1"/>
  <c r="D129"/>
  <c r="E129" s="1"/>
  <c r="D133"/>
  <c r="E133" s="1"/>
  <c r="D137"/>
  <c r="E137" s="1"/>
  <c r="D141"/>
  <c r="E141" s="1"/>
  <c r="D145"/>
  <c r="E145" s="1"/>
  <c r="D149"/>
  <c r="E149" s="1"/>
  <c r="D153"/>
  <c r="E153" s="1"/>
  <c r="D157"/>
  <c r="E157" s="1"/>
  <c r="D161"/>
  <c r="E161" s="1"/>
  <c r="D165"/>
  <c r="E165" s="1"/>
  <c r="D169"/>
  <c r="E169" s="1"/>
  <c r="D173"/>
  <c r="E173" s="1"/>
  <c r="D177"/>
  <c r="E177" s="1"/>
  <c r="D181"/>
  <c r="E181" s="1"/>
  <c r="D185"/>
  <c r="E185" s="1"/>
  <c r="D189"/>
  <c r="E189" s="1"/>
  <c r="D193"/>
  <c r="E193" s="1"/>
  <c r="D197"/>
  <c r="E197" s="1"/>
  <c r="D201"/>
  <c r="E201" s="1"/>
  <c r="D205"/>
  <c r="E205" s="1"/>
  <c r="D209"/>
  <c r="E209" s="1"/>
  <c r="D213"/>
  <c r="E213" s="1"/>
  <c r="D217"/>
  <c r="E217" s="1"/>
  <c r="D221"/>
  <c r="E221" s="1"/>
  <c r="D225"/>
  <c r="E225" s="1"/>
  <c r="D229"/>
  <c r="E229" s="1"/>
  <c r="D233"/>
  <c r="E233" s="1"/>
  <c r="D237"/>
  <c r="E237" s="1"/>
  <c r="D241"/>
  <c r="E241" s="1"/>
  <c r="D245"/>
  <c r="E245" s="1"/>
  <c r="D249"/>
  <c r="E249" s="1"/>
  <c r="D224" i="5"/>
  <c r="E224" s="1"/>
  <c r="D228"/>
  <c r="E228" s="1"/>
  <c r="D232"/>
  <c r="E232" s="1"/>
  <c r="D236"/>
  <c r="E236" s="1"/>
  <c r="D240"/>
  <c r="E240" s="1"/>
  <c r="D244"/>
  <c r="E244" s="1"/>
  <c r="D248"/>
  <c r="E248" s="1"/>
  <c r="D4" i="6"/>
  <c r="E4" s="1"/>
  <c r="D8"/>
  <c r="E8" s="1"/>
  <c r="D12"/>
  <c r="E12" s="1"/>
  <c r="D16"/>
  <c r="E16" s="1"/>
  <c r="D20"/>
  <c r="E20" s="1"/>
  <c r="D24"/>
  <c r="E24" s="1"/>
  <c r="D28"/>
  <c r="E28" s="1"/>
  <c r="D32"/>
  <c r="E32" s="1"/>
  <c r="D36"/>
  <c r="E36" s="1"/>
  <c r="D40"/>
  <c r="E40" s="1"/>
  <c r="D44"/>
  <c r="E44" s="1"/>
  <c r="D48"/>
  <c r="E48" s="1"/>
  <c r="D52"/>
  <c r="E52" s="1"/>
  <c r="D56"/>
  <c r="E56" s="1"/>
  <c r="D60"/>
  <c r="E60" s="1"/>
  <c r="D64"/>
  <c r="E64" s="1"/>
  <c r="D68"/>
  <c r="E68" s="1"/>
  <c r="D72"/>
  <c r="E72" s="1"/>
  <c r="D76"/>
  <c r="E76" s="1"/>
  <c r="D80"/>
  <c r="E80" s="1"/>
  <c r="D84"/>
  <c r="E84" s="1"/>
  <c r="D88"/>
  <c r="E88" s="1"/>
  <c r="D92"/>
  <c r="E92" s="1"/>
  <c r="D96"/>
  <c r="E96" s="1"/>
  <c r="D100"/>
  <c r="E100" s="1"/>
  <c r="D104"/>
  <c r="E104" s="1"/>
  <c r="D108"/>
  <c r="E108" s="1"/>
  <c r="D112"/>
  <c r="E112" s="1"/>
  <c r="D116"/>
  <c r="E116" s="1"/>
  <c r="D120"/>
  <c r="E120" s="1"/>
  <c r="D124"/>
  <c r="E124" s="1"/>
  <c r="D128"/>
  <c r="E128" s="1"/>
  <c r="D132"/>
  <c r="E132" s="1"/>
  <c r="D136"/>
  <c r="E136" s="1"/>
  <c r="D140"/>
  <c r="E140" s="1"/>
  <c r="D144"/>
  <c r="E144" s="1"/>
  <c r="D148"/>
  <c r="E148" s="1"/>
  <c r="D152"/>
  <c r="E152" s="1"/>
  <c r="D156"/>
  <c r="E156" s="1"/>
  <c r="D160"/>
  <c r="E160" s="1"/>
  <c r="D164"/>
  <c r="E164" s="1"/>
  <c r="D168"/>
  <c r="E168" s="1"/>
  <c r="D172"/>
  <c r="E172" s="1"/>
  <c r="D176"/>
  <c r="E176" s="1"/>
  <c r="D180"/>
  <c r="E180" s="1"/>
  <c r="D184"/>
  <c r="E184" s="1"/>
  <c r="D188"/>
  <c r="E188" s="1"/>
  <c r="D192"/>
  <c r="E192" s="1"/>
  <c r="D196"/>
  <c r="E196" s="1"/>
  <c r="D200"/>
  <c r="E200" s="1"/>
  <c r="D204"/>
  <c r="E204" s="1"/>
  <c r="D208"/>
  <c r="E208" s="1"/>
  <c r="D212"/>
  <c r="E212" s="1"/>
  <c r="D216"/>
  <c r="E216" s="1"/>
  <c r="D220"/>
  <c r="E220" s="1"/>
  <c r="D224"/>
  <c r="E224" s="1"/>
  <c r="D228"/>
  <c r="E228" s="1"/>
  <c r="D232"/>
  <c r="E232" s="1"/>
  <c r="D236"/>
  <c r="E236" s="1"/>
  <c r="D240"/>
  <c r="E240" s="1"/>
  <c r="D244"/>
  <c r="E244" s="1"/>
  <c r="D5" i="5"/>
  <c r="E5" s="1"/>
  <c r="D9"/>
  <c r="E9" s="1"/>
  <c r="D13"/>
  <c r="E13" s="1"/>
  <c r="D17"/>
  <c r="E17" s="1"/>
  <c r="D21"/>
  <c r="E21" s="1"/>
  <c r="D25"/>
  <c r="E25" s="1"/>
  <c r="D29"/>
  <c r="E29" s="1"/>
  <c r="D33"/>
  <c r="E33" s="1"/>
  <c r="D37"/>
  <c r="E37" s="1"/>
  <c r="D41"/>
  <c r="E41" s="1"/>
  <c r="D45"/>
  <c r="E45" s="1"/>
  <c r="D49"/>
  <c r="E49" s="1"/>
  <c r="D53"/>
  <c r="E53" s="1"/>
  <c r="D57"/>
  <c r="E57" s="1"/>
  <c r="D61"/>
  <c r="E61" s="1"/>
  <c r="D65"/>
  <c r="E65" s="1"/>
  <c r="D69"/>
  <c r="E69" s="1"/>
  <c r="D73"/>
  <c r="E73" s="1"/>
  <c r="D77"/>
  <c r="E77" s="1"/>
  <c r="D81"/>
  <c r="E81" s="1"/>
  <c r="D85"/>
  <c r="E85" s="1"/>
  <c r="D89"/>
  <c r="E89" s="1"/>
  <c r="D93"/>
  <c r="E93" s="1"/>
  <c r="D97"/>
  <c r="E97" s="1"/>
  <c r="D101"/>
  <c r="E101" s="1"/>
  <c r="D105"/>
  <c r="E105" s="1"/>
  <c r="D109"/>
  <c r="E109" s="1"/>
  <c r="D113"/>
  <c r="E113" s="1"/>
  <c r="D117"/>
  <c r="E117" s="1"/>
  <c r="D121"/>
  <c r="E121" s="1"/>
  <c r="D125"/>
  <c r="E125" s="1"/>
  <c r="D129"/>
  <c r="E129" s="1"/>
  <c r="D133"/>
  <c r="E133" s="1"/>
  <c r="D137"/>
  <c r="E137" s="1"/>
  <c r="D141"/>
  <c r="E141" s="1"/>
  <c r="D145"/>
  <c r="E145" s="1"/>
  <c r="D149"/>
  <c r="E149" s="1"/>
  <c r="D153"/>
  <c r="E153" s="1"/>
  <c r="D157"/>
  <c r="E157" s="1"/>
  <c r="D161"/>
  <c r="E161" s="1"/>
  <c r="D165"/>
  <c r="E165" s="1"/>
  <c r="D169"/>
  <c r="E169" s="1"/>
  <c r="D173"/>
  <c r="E173" s="1"/>
  <c r="D177"/>
  <c r="E177" s="1"/>
  <c r="D181"/>
  <c r="E181" s="1"/>
  <c r="D185"/>
  <c r="E185" s="1"/>
  <c r="D189"/>
  <c r="E189" s="1"/>
  <c r="D193"/>
  <c r="E193" s="1"/>
  <c r="D197"/>
  <c r="E197" s="1"/>
  <c r="D201"/>
  <c r="E201" s="1"/>
  <c r="D205"/>
  <c r="E205" s="1"/>
  <c r="D209"/>
  <c r="E209" s="1"/>
  <c r="D213"/>
  <c r="E213" s="1"/>
  <c r="D217"/>
  <c r="E217" s="1"/>
  <c r="D221"/>
  <c r="E221" s="1"/>
  <c r="D225"/>
  <c r="E225" s="1"/>
  <c r="D229"/>
  <c r="E229" s="1"/>
  <c r="D233"/>
  <c r="E233" s="1"/>
  <c r="D237"/>
  <c r="E237" s="1"/>
  <c r="D241"/>
  <c r="E241" s="1"/>
  <c r="D245"/>
  <c r="E245" s="1"/>
  <c r="D5" i="1"/>
  <c r="E5" s="1"/>
  <c r="D9"/>
  <c r="E9" s="1"/>
  <c r="D13"/>
  <c r="E13" s="1"/>
  <c r="D17"/>
  <c r="E17" s="1"/>
  <c r="D21"/>
  <c r="E21" s="1"/>
  <c r="D25"/>
  <c r="E25" s="1"/>
  <c r="D29"/>
  <c r="E29" s="1"/>
  <c r="D33"/>
  <c r="E33" s="1"/>
  <c r="D37"/>
  <c r="E37" s="1"/>
  <c r="D41"/>
  <c r="E41" s="1"/>
  <c r="D45"/>
  <c r="E45" s="1"/>
  <c r="D49"/>
  <c r="E49" s="1"/>
  <c r="D53"/>
  <c r="E53" s="1"/>
  <c r="D57"/>
  <c r="E57" s="1"/>
  <c r="D63"/>
  <c r="E63" s="1"/>
  <c r="D69"/>
  <c r="E69" s="1"/>
  <c r="D77"/>
  <c r="E77" s="1"/>
  <c r="D85"/>
  <c r="E85" s="1"/>
  <c r="D93"/>
  <c r="E93" s="1"/>
  <c r="D101"/>
  <c r="E101" s="1"/>
  <c r="D109"/>
  <c r="E109" s="1"/>
  <c r="D117"/>
  <c r="E117" s="1"/>
  <c r="D125"/>
  <c r="E125" s="1"/>
  <c r="D133"/>
  <c r="E133" s="1"/>
  <c r="D141"/>
  <c r="E141" s="1"/>
  <c r="D149"/>
  <c r="E149" s="1"/>
  <c r="D157"/>
  <c r="E157" s="1"/>
  <c r="D165"/>
  <c r="E165" s="1"/>
  <c r="D173"/>
  <c r="E173" s="1"/>
  <c r="D181"/>
  <c r="E181" s="1"/>
  <c r="D189"/>
  <c r="E189" s="1"/>
  <c r="D197"/>
  <c r="E197" s="1"/>
  <c r="D205"/>
  <c r="E205" s="1"/>
  <c r="D213"/>
  <c r="E213" s="1"/>
  <c r="D221"/>
  <c r="E221" s="1"/>
  <c r="D229"/>
  <c r="E229" s="1"/>
  <c r="D237"/>
  <c r="E237" s="1"/>
  <c r="D245"/>
  <c r="E245" s="1"/>
  <c r="D186"/>
  <c r="E186" s="1"/>
  <c r="D196"/>
  <c r="E196" s="1"/>
  <c r="D204"/>
  <c r="E204" s="1"/>
  <c r="D212"/>
  <c r="E212" s="1"/>
  <c r="D220"/>
  <c r="E220" s="1"/>
  <c r="D228"/>
  <c r="E228" s="1"/>
  <c r="D236"/>
  <c r="E236" s="1"/>
  <c r="D244"/>
  <c r="E244" s="1"/>
  <c r="D188"/>
  <c r="E188" s="1"/>
  <c r="D194"/>
  <c r="E194" s="1"/>
  <c r="D202"/>
  <c r="E202" s="1"/>
  <c r="D210"/>
  <c r="E210" s="1"/>
  <c r="D218"/>
  <c r="E218" s="1"/>
  <c r="D226"/>
  <c r="E226" s="1"/>
  <c r="D234"/>
  <c r="E234" s="1"/>
  <c r="D242"/>
  <c r="E242" s="1"/>
  <c r="D253" i="5"/>
  <c r="D4"/>
  <c r="E4" s="1"/>
  <c r="D6"/>
  <c r="E6" s="1"/>
  <c r="D8"/>
  <c r="E8" s="1"/>
  <c r="D10"/>
  <c r="E10" s="1"/>
  <c r="D12"/>
  <c r="E12" s="1"/>
  <c r="D14"/>
  <c r="E14" s="1"/>
  <c r="D16"/>
  <c r="E16" s="1"/>
  <c r="D18"/>
  <c r="E18" s="1"/>
  <c r="D20"/>
  <c r="E20" s="1"/>
  <c r="D22"/>
  <c r="E22" s="1"/>
  <c r="D24"/>
  <c r="E24" s="1"/>
  <c r="D26"/>
  <c r="E26" s="1"/>
  <c r="D28"/>
  <c r="E28" s="1"/>
  <c r="D30"/>
  <c r="E30" s="1"/>
  <c r="D32"/>
  <c r="E32" s="1"/>
  <c r="D34"/>
  <c r="E34" s="1"/>
  <c r="D36"/>
  <c r="E36" s="1"/>
  <c r="D38"/>
  <c r="E38" s="1"/>
  <c r="D40"/>
  <c r="E40" s="1"/>
  <c r="D42"/>
  <c r="E42" s="1"/>
  <c r="D44"/>
  <c r="E44" s="1"/>
  <c r="D46"/>
  <c r="E46" s="1"/>
  <c r="D48"/>
  <c r="E48" s="1"/>
  <c r="D50"/>
  <c r="E50" s="1"/>
  <c r="D52"/>
  <c r="E52" s="1"/>
  <c r="D54"/>
  <c r="E54" s="1"/>
  <c r="D56"/>
  <c r="E56" s="1"/>
  <c r="D58"/>
  <c r="E58" s="1"/>
  <c r="D60"/>
  <c r="E60" s="1"/>
  <c r="D62"/>
  <c r="E62" s="1"/>
  <c r="D64"/>
  <c r="E64" s="1"/>
  <c r="D66"/>
  <c r="E66" s="1"/>
  <c r="D68"/>
  <c r="E68" s="1"/>
  <c r="D70"/>
  <c r="E70" s="1"/>
  <c r="D72"/>
  <c r="E72" s="1"/>
  <c r="D74"/>
  <c r="E74" s="1"/>
  <c r="D76"/>
  <c r="E76" s="1"/>
  <c r="D78"/>
  <c r="E78" s="1"/>
  <c r="D80"/>
  <c r="E80" s="1"/>
  <c r="D82"/>
  <c r="E82" s="1"/>
  <c r="D84"/>
  <c r="E84" s="1"/>
  <c r="D86"/>
  <c r="E86" s="1"/>
  <c r="D88"/>
  <c r="E88" s="1"/>
  <c r="D90"/>
  <c r="E90" s="1"/>
  <c r="D92"/>
  <c r="E92" s="1"/>
  <c r="D94"/>
  <c r="E94" s="1"/>
  <c r="D96"/>
  <c r="E96" s="1"/>
  <c r="D98"/>
  <c r="E98" s="1"/>
  <c r="D100"/>
  <c r="E100" s="1"/>
  <c r="D102"/>
  <c r="E102" s="1"/>
  <c r="D104"/>
  <c r="E104" s="1"/>
  <c r="D106"/>
  <c r="E106" s="1"/>
  <c r="D108"/>
  <c r="E108" s="1"/>
  <c r="D110"/>
  <c r="E110" s="1"/>
  <c r="D112"/>
  <c r="E112" s="1"/>
  <c r="D114"/>
  <c r="E114" s="1"/>
  <c r="D116"/>
  <c r="E116" s="1"/>
  <c r="D118"/>
  <c r="E118" s="1"/>
  <c r="D120"/>
  <c r="E120" s="1"/>
  <c r="D122"/>
  <c r="E122" s="1"/>
  <c r="D124"/>
  <c r="E124" s="1"/>
  <c r="D126"/>
  <c r="E126" s="1"/>
  <c r="D128"/>
  <c r="E128" s="1"/>
  <c r="D130"/>
  <c r="E130" s="1"/>
  <c r="D132"/>
  <c r="E132" s="1"/>
  <c r="D134"/>
  <c r="E134" s="1"/>
  <c r="D136"/>
  <c r="E136" s="1"/>
  <c r="D138"/>
  <c r="E138" s="1"/>
  <c r="D140"/>
  <c r="E140" s="1"/>
  <c r="D142"/>
  <c r="E142" s="1"/>
  <c r="D144"/>
  <c r="E144" s="1"/>
  <c r="D146"/>
  <c r="E146" s="1"/>
  <c r="D148"/>
  <c r="E148" s="1"/>
  <c r="D150"/>
  <c r="E150" s="1"/>
  <c r="D152"/>
  <c r="E152" s="1"/>
  <c r="D154"/>
  <c r="E154" s="1"/>
  <c r="D156"/>
  <c r="E156" s="1"/>
  <c r="D158"/>
  <c r="E158" s="1"/>
  <c r="D160"/>
  <c r="E160" s="1"/>
  <c r="D162"/>
  <c r="E162" s="1"/>
  <c r="D164"/>
  <c r="E164" s="1"/>
  <c r="D166"/>
  <c r="E166" s="1"/>
  <c r="D168"/>
  <c r="E168" s="1"/>
  <c r="D170"/>
  <c r="E170" s="1"/>
  <c r="D172"/>
  <c r="E172" s="1"/>
  <c r="D174"/>
  <c r="E174" s="1"/>
  <c r="D176"/>
  <c r="E176" s="1"/>
  <c r="D178"/>
  <c r="E178" s="1"/>
  <c r="D180"/>
  <c r="E180" s="1"/>
  <c r="D182"/>
  <c r="E182" s="1"/>
  <c r="D184"/>
  <c r="E184" s="1"/>
  <c r="D186"/>
  <c r="E186" s="1"/>
  <c r="D188"/>
  <c r="E188" s="1"/>
  <c r="D190"/>
  <c r="E190" s="1"/>
  <c r="D192"/>
  <c r="E192" s="1"/>
  <c r="D194"/>
  <c r="E194" s="1"/>
  <c r="D196"/>
  <c r="E196" s="1"/>
  <c r="D198"/>
  <c r="E198" s="1"/>
  <c r="D200"/>
  <c r="E200" s="1"/>
  <c r="D202"/>
  <c r="E202" s="1"/>
  <c r="D204"/>
  <c r="E204" s="1"/>
  <c r="D206"/>
  <c r="E206" s="1"/>
  <c r="D208"/>
  <c r="E208" s="1"/>
  <c r="D210"/>
  <c r="E210" s="1"/>
  <c r="D212"/>
  <c r="E212" s="1"/>
  <c r="D214"/>
  <c r="E214" s="1"/>
  <c r="D216"/>
  <c r="E216" s="1"/>
  <c r="D218"/>
  <c r="E218" s="1"/>
  <c r="D220"/>
  <c r="E220" s="1"/>
  <c r="D253" i="6"/>
  <c r="D5"/>
  <c r="E5" s="1"/>
  <c r="D7"/>
  <c r="E7" s="1"/>
  <c r="D9"/>
  <c r="E9" s="1"/>
  <c r="D11"/>
  <c r="E11" s="1"/>
  <c r="D13"/>
  <c r="E13" s="1"/>
  <c r="D15"/>
  <c r="E15" s="1"/>
  <c r="D17"/>
  <c r="E17" s="1"/>
  <c r="D19"/>
  <c r="E19" s="1"/>
  <c r="D21"/>
  <c r="E21" s="1"/>
  <c r="D23"/>
  <c r="E23" s="1"/>
  <c r="D25"/>
  <c r="E25" s="1"/>
  <c r="D27"/>
  <c r="E27" s="1"/>
  <c r="D29"/>
  <c r="E29" s="1"/>
  <c r="D31"/>
  <c r="E31" s="1"/>
  <c r="D33"/>
  <c r="E33" s="1"/>
  <c r="D35"/>
  <c r="E35" s="1"/>
  <c r="D37"/>
  <c r="E37" s="1"/>
  <c r="D39"/>
  <c r="E39" s="1"/>
  <c r="D41"/>
  <c r="E41" s="1"/>
  <c r="D43"/>
  <c r="E43" s="1"/>
  <c r="D45"/>
  <c r="E45" s="1"/>
  <c r="D47"/>
  <c r="E47" s="1"/>
  <c r="D49"/>
  <c r="E49" s="1"/>
  <c r="D51"/>
  <c r="E51" s="1"/>
  <c r="D53"/>
  <c r="E53" s="1"/>
  <c r="D55"/>
  <c r="E55" s="1"/>
  <c r="D57"/>
  <c r="E57" s="1"/>
  <c r="D59"/>
  <c r="E59" s="1"/>
  <c r="D61"/>
  <c r="E61" s="1"/>
  <c r="D63"/>
  <c r="E63" s="1"/>
  <c r="D65"/>
  <c r="E65" s="1"/>
  <c r="D67"/>
  <c r="E67" s="1"/>
  <c r="D69"/>
  <c r="E69" s="1"/>
  <c r="D71"/>
  <c r="E71" s="1"/>
  <c r="D73"/>
  <c r="E73" s="1"/>
  <c r="D75"/>
  <c r="E75" s="1"/>
  <c r="D77"/>
  <c r="E77" s="1"/>
  <c r="D79"/>
  <c r="E79" s="1"/>
  <c r="D81"/>
  <c r="E81" s="1"/>
  <c r="D83"/>
  <c r="E83" s="1"/>
  <c r="D85"/>
  <c r="E85" s="1"/>
  <c r="D87"/>
  <c r="E87" s="1"/>
  <c r="D89"/>
  <c r="E89" s="1"/>
  <c r="D91"/>
  <c r="E91" s="1"/>
  <c r="D93"/>
  <c r="E93" s="1"/>
  <c r="D95"/>
  <c r="E95" s="1"/>
  <c r="D97"/>
  <c r="E97" s="1"/>
  <c r="D99"/>
  <c r="E99" s="1"/>
  <c r="D101"/>
  <c r="E101" s="1"/>
  <c r="D103"/>
  <c r="E103" s="1"/>
  <c r="D105"/>
  <c r="E105" s="1"/>
  <c r="D107"/>
  <c r="E107" s="1"/>
  <c r="D109"/>
  <c r="E109" s="1"/>
  <c r="D111"/>
  <c r="E111" s="1"/>
  <c r="D113"/>
  <c r="E113" s="1"/>
  <c r="D115"/>
  <c r="E115" s="1"/>
  <c r="D117"/>
  <c r="E117" s="1"/>
  <c r="D119"/>
  <c r="E119" s="1"/>
  <c r="D121"/>
  <c r="E121" s="1"/>
  <c r="D123"/>
  <c r="E123" s="1"/>
  <c r="D125"/>
  <c r="E125" s="1"/>
  <c r="D127"/>
  <c r="E127" s="1"/>
  <c r="D129"/>
  <c r="E129" s="1"/>
  <c r="D131"/>
  <c r="E131" s="1"/>
  <c r="D133"/>
  <c r="E133" s="1"/>
  <c r="D135"/>
  <c r="E135" s="1"/>
  <c r="D137"/>
  <c r="E137" s="1"/>
  <c r="D139"/>
  <c r="E139" s="1"/>
  <c r="D141"/>
  <c r="E141" s="1"/>
  <c r="D143"/>
  <c r="E143" s="1"/>
  <c r="D145"/>
  <c r="E145" s="1"/>
  <c r="D147"/>
  <c r="E147" s="1"/>
  <c r="D149"/>
  <c r="E149" s="1"/>
  <c r="D151"/>
  <c r="E151" s="1"/>
  <c r="D153"/>
  <c r="E153" s="1"/>
  <c r="D155"/>
  <c r="E155" s="1"/>
  <c r="D157"/>
  <c r="E157" s="1"/>
  <c r="D159"/>
  <c r="E159" s="1"/>
  <c r="D161"/>
  <c r="E161" s="1"/>
  <c r="D163"/>
  <c r="E163" s="1"/>
  <c r="D165"/>
  <c r="E165" s="1"/>
  <c r="D167"/>
  <c r="E167" s="1"/>
  <c r="D169"/>
  <c r="E169" s="1"/>
  <c r="D171"/>
  <c r="E171" s="1"/>
  <c r="D173"/>
  <c r="E173" s="1"/>
  <c r="D175"/>
  <c r="E175" s="1"/>
  <c r="D177"/>
  <c r="E177" s="1"/>
  <c r="D179"/>
  <c r="E179" s="1"/>
  <c r="D181"/>
  <c r="E181" s="1"/>
  <c r="D183"/>
  <c r="E183" s="1"/>
  <c r="D185"/>
  <c r="E185" s="1"/>
  <c r="D187"/>
  <c r="E187" s="1"/>
  <c r="D189"/>
  <c r="E189" s="1"/>
  <c r="D253" i="1"/>
  <c r="D4"/>
  <c r="E4" s="1"/>
  <c r="D6"/>
  <c r="E6" s="1"/>
  <c r="D8"/>
  <c r="E8" s="1"/>
  <c r="D10"/>
  <c r="E10" s="1"/>
  <c r="D12"/>
  <c r="E12" s="1"/>
  <c r="D14"/>
  <c r="E14" s="1"/>
  <c r="D16"/>
  <c r="E16" s="1"/>
  <c r="D18"/>
  <c r="E18" s="1"/>
  <c r="D20"/>
  <c r="E20" s="1"/>
  <c r="D22"/>
  <c r="E22" s="1"/>
  <c r="D24"/>
  <c r="E24" s="1"/>
  <c r="D26"/>
  <c r="E26" s="1"/>
  <c r="D6" i="8"/>
  <c r="E6" s="1"/>
  <c r="D10"/>
  <c r="E10" s="1"/>
  <c r="D14"/>
  <c r="E14" s="1"/>
  <c r="D18"/>
  <c r="E18" s="1"/>
  <c r="D22"/>
  <c r="E22" s="1"/>
  <c r="D26"/>
  <c r="E26" s="1"/>
  <c r="D30"/>
  <c r="E30" s="1"/>
  <c r="D34"/>
  <c r="E34" s="1"/>
  <c r="D38"/>
  <c r="E38" s="1"/>
  <c r="D42"/>
  <c r="E42" s="1"/>
  <c r="D46"/>
  <c r="E46" s="1"/>
  <c r="D50"/>
  <c r="E50" s="1"/>
  <c r="D54"/>
  <c r="E54" s="1"/>
  <c r="D58"/>
  <c r="E58" s="1"/>
  <c r="D62"/>
  <c r="E62" s="1"/>
  <c r="D66"/>
  <c r="E66" s="1"/>
  <c r="D70"/>
  <c r="E70" s="1"/>
  <c r="D74"/>
  <c r="E74" s="1"/>
  <c r="D78"/>
  <c r="E78" s="1"/>
  <c r="D82"/>
  <c r="E82" s="1"/>
  <c r="D86"/>
  <c r="E86" s="1"/>
  <c r="D90"/>
  <c r="E90" s="1"/>
  <c r="D94"/>
  <c r="E94" s="1"/>
  <c r="D98"/>
  <c r="E98" s="1"/>
  <c r="D102"/>
  <c r="E102" s="1"/>
  <c r="D106"/>
  <c r="E106" s="1"/>
  <c r="D110"/>
  <c r="E110" s="1"/>
  <c r="D114"/>
  <c r="E114" s="1"/>
  <c r="D118"/>
  <c r="E118" s="1"/>
  <c r="D122"/>
  <c r="E122" s="1"/>
  <c r="D126"/>
  <c r="E126" s="1"/>
  <c r="D130"/>
  <c r="E130" s="1"/>
  <c r="D134"/>
  <c r="E134" s="1"/>
  <c r="D138"/>
  <c r="E138" s="1"/>
  <c r="D142"/>
  <c r="E142" s="1"/>
  <c r="D146"/>
  <c r="E146" s="1"/>
  <c r="D150"/>
  <c r="E150" s="1"/>
  <c r="D154"/>
  <c r="E154" s="1"/>
  <c r="D158"/>
  <c r="E158" s="1"/>
  <c r="D162"/>
  <c r="E162" s="1"/>
  <c r="D166"/>
  <c r="E166" s="1"/>
  <c r="D170"/>
  <c r="E170" s="1"/>
  <c r="D174"/>
  <c r="E174" s="1"/>
  <c r="D178"/>
  <c r="E178" s="1"/>
  <c r="D182"/>
  <c r="E182" s="1"/>
  <c r="D186"/>
  <c r="E186" s="1"/>
  <c r="D190"/>
  <c r="E190" s="1"/>
  <c r="D194"/>
  <c r="E194" s="1"/>
  <c r="D198"/>
  <c r="E198" s="1"/>
  <c r="D202"/>
  <c r="E202" s="1"/>
  <c r="D206"/>
  <c r="E206" s="1"/>
  <c r="D210"/>
  <c r="E210" s="1"/>
  <c r="D214"/>
  <c r="E214" s="1"/>
  <c r="D218"/>
  <c r="E218" s="1"/>
  <c r="D222"/>
  <c r="E222" s="1"/>
  <c r="D226"/>
  <c r="E226" s="1"/>
  <c r="D230"/>
  <c r="E230" s="1"/>
  <c r="D234"/>
  <c r="E234" s="1"/>
  <c r="D238"/>
  <c r="E238" s="1"/>
  <c r="D242"/>
  <c r="E242" s="1"/>
  <c r="D246"/>
  <c r="E246" s="1"/>
  <c r="D7" i="7"/>
  <c r="E7" s="1"/>
  <c r="D11"/>
  <c r="E11" s="1"/>
  <c r="D15"/>
  <c r="E15" s="1"/>
  <c r="D19"/>
  <c r="E19" s="1"/>
  <c r="D23"/>
  <c r="E23" s="1"/>
  <c r="D27"/>
  <c r="E27" s="1"/>
  <c r="D31"/>
  <c r="E31" s="1"/>
  <c r="D35"/>
  <c r="E35" s="1"/>
  <c r="D39"/>
  <c r="E39" s="1"/>
  <c r="D43"/>
  <c r="E43" s="1"/>
  <c r="D47"/>
  <c r="E47" s="1"/>
  <c r="D51"/>
  <c r="E51" s="1"/>
  <c r="D55"/>
  <c r="E55" s="1"/>
  <c r="D59"/>
  <c r="E59" s="1"/>
  <c r="D63"/>
  <c r="E63" s="1"/>
  <c r="D67"/>
  <c r="E67" s="1"/>
  <c r="D71"/>
  <c r="E71" s="1"/>
  <c r="D75"/>
  <c r="E75" s="1"/>
  <c r="D79"/>
  <c r="E79" s="1"/>
  <c r="D83"/>
  <c r="E83" s="1"/>
  <c r="D87"/>
  <c r="E87" s="1"/>
  <c r="D91"/>
  <c r="E91" s="1"/>
  <c r="D95"/>
  <c r="E95" s="1"/>
  <c r="D99"/>
  <c r="E99" s="1"/>
  <c r="D103"/>
  <c r="E103" s="1"/>
  <c r="D11" i="8"/>
  <c r="E11" s="1"/>
  <c r="D19"/>
  <c r="E19" s="1"/>
  <c r="D27"/>
  <c r="E27" s="1"/>
  <c r="D35"/>
  <c r="E35" s="1"/>
  <c r="D39"/>
  <c r="E39" s="1"/>
  <c r="D43"/>
  <c r="E43" s="1"/>
  <c r="D47"/>
  <c r="E47" s="1"/>
  <c r="D51"/>
  <c r="E51" s="1"/>
  <c r="D55"/>
  <c r="E55" s="1"/>
  <c r="D59"/>
  <c r="E59" s="1"/>
  <c r="D63"/>
  <c r="E63" s="1"/>
  <c r="D67"/>
  <c r="E67" s="1"/>
  <c r="D71"/>
  <c r="E71" s="1"/>
  <c r="D75"/>
  <c r="E75" s="1"/>
  <c r="D79"/>
  <c r="E79" s="1"/>
  <c r="D83"/>
  <c r="E83" s="1"/>
  <c r="D87"/>
  <c r="E87" s="1"/>
  <c r="D91"/>
  <c r="E91" s="1"/>
  <c r="D95"/>
  <c r="E95" s="1"/>
  <c r="D99"/>
  <c r="E99" s="1"/>
  <c r="D103"/>
  <c r="E103" s="1"/>
  <c r="D107"/>
  <c r="E107" s="1"/>
  <c r="D111"/>
  <c r="E111" s="1"/>
  <c r="D115"/>
  <c r="E115" s="1"/>
  <c r="D119"/>
  <c r="E119" s="1"/>
  <c r="D123"/>
  <c r="E123" s="1"/>
  <c r="D127"/>
  <c r="E127" s="1"/>
  <c r="D131"/>
  <c r="E131" s="1"/>
  <c r="D135"/>
  <c r="E135" s="1"/>
  <c r="D139"/>
  <c r="E139" s="1"/>
  <c r="D143"/>
  <c r="E143" s="1"/>
  <c r="D147"/>
  <c r="E147" s="1"/>
  <c r="D151"/>
  <c r="E151" s="1"/>
  <c r="D155"/>
  <c r="E155" s="1"/>
  <c r="D159"/>
  <c r="E159" s="1"/>
  <c r="D163"/>
  <c r="E163" s="1"/>
  <c r="D167"/>
  <c r="E167" s="1"/>
  <c r="D171"/>
  <c r="E171" s="1"/>
  <c r="D175"/>
  <c r="E175" s="1"/>
  <c r="D179"/>
  <c r="E179" s="1"/>
  <c r="D183"/>
  <c r="E183" s="1"/>
  <c r="D187"/>
  <c r="E187" s="1"/>
  <c r="D191"/>
  <c r="E191" s="1"/>
  <c r="D195"/>
  <c r="E195" s="1"/>
  <c r="D199"/>
  <c r="E199" s="1"/>
  <c r="D203"/>
  <c r="E203" s="1"/>
  <c r="D207"/>
  <c r="E207" s="1"/>
  <c r="D211"/>
  <c r="E211" s="1"/>
  <c r="D215"/>
  <c r="E215" s="1"/>
  <c r="D219"/>
  <c r="E219" s="1"/>
  <c r="D223"/>
  <c r="E223" s="1"/>
  <c r="D227"/>
  <c r="E227" s="1"/>
  <c r="D231"/>
  <c r="E231" s="1"/>
  <c r="D235"/>
  <c r="E235" s="1"/>
  <c r="D239"/>
  <c r="E239" s="1"/>
  <c r="D243"/>
  <c r="E243" s="1"/>
  <c r="D247"/>
  <c r="E247" s="1"/>
  <c r="D4" i="7"/>
  <c r="E4" s="1"/>
  <c r="D8"/>
  <c r="E8" s="1"/>
  <c r="D12"/>
  <c r="E12" s="1"/>
  <c r="D16"/>
  <c r="E16" s="1"/>
  <c r="D20"/>
  <c r="E20" s="1"/>
  <c r="D24"/>
  <c r="E24" s="1"/>
  <c r="D28"/>
  <c r="E28" s="1"/>
  <c r="D32"/>
  <c r="E32" s="1"/>
  <c r="D36"/>
  <c r="E36" s="1"/>
  <c r="D40"/>
  <c r="E40" s="1"/>
  <c r="D44"/>
  <c r="E44" s="1"/>
  <c r="D48"/>
  <c r="E48" s="1"/>
  <c r="D52"/>
  <c r="E52" s="1"/>
  <c r="D56"/>
  <c r="E56" s="1"/>
  <c r="D60"/>
  <c r="E60" s="1"/>
  <c r="D64"/>
  <c r="E64" s="1"/>
  <c r="D68"/>
  <c r="E68" s="1"/>
  <c r="D72"/>
  <c r="E72" s="1"/>
  <c r="D76"/>
  <c r="E76" s="1"/>
  <c r="D80"/>
  <c r="E80" s="1"/>
  <c r="D84"/>
  <c r="E84" s="1"/>
  <c r="D88"/>
  <c r="E88" s="1"/>
  <c r="D92"/>
  <c r="E92" s="1"/>
  <c r="D96"/>
  <c r="E96" s="1"/>
  <c r="D100"/>
  <c r="E100" s="1"/>
  <c r="D104"/>
  <c r="E104" s="1"/>
  <c r="D108"/>
  <c r="E108" s="1"/>
  <c r="D112"/>
  <c r="E112" s="1"/>
  <c r="D116"/>
  <c r="E116" s="1"/>
  <c r="D120"/>
  <c r="E120" s="1"/>
  <c r="D124"/>
  <c r="E124" s="1"/>
  <c r="D128"/>
  <c r="E128" s="1"/>
  <c r="D132"/>
  <c r="E132" s="1"/>
  <c r="D136"/>
  <c r="E136" s="1"/>
  <c r="D140"/>
  <c r="E140" s="1"/>
  <c r="D144"/>
  <c r="E144" s="1"/>
  <c r="D148"/>
  <c r="E148" s="1"/>
  <c r="D152"/>
  <c r="E152" s="1"/>
  <c r="D156"/>
  <c r="E156" s="1"/>
  <c r="D160"/>
  <c r="E160" s="1"/>
  <c r="D164"/>
  <c r="E164" s="1"/>
  <c r="D168"/>
  <c r="E168" s="1"/>
  <c r="D172"/>
  <c r="E172" s="1"/>
  <c r="D176"/>
  <c r="E176" s="1"/>
  <c r="D180"/>
  <c r="E180" s="1"/>
  <c r="D184"/>
  <c r="E184" s="1"/>
  <c r="D188"/>
  <c r="E188" s="1"/>
  <c r="D192"/>
  <c r="E192" s="1"/>
  <c r="D196"/>
  <c r="E196" s="1"/>
  <c r="D200"/>
  <c r="E200" s="1"/>
  <c r="D204"/>
  <c r="E204" s="1"/>
  <c r="D208"/>
  <c r="E208" s="1"/>
  <c r="D212"/>
  <c r="E212" s="1"/>
  <c r="D216"/>
  <c r="E216" s="1"/>
  <c r="D220"/>
  <c r="E220" s="1"/>
  <c r="D224"/>
  <c r="E224" s="1"/>
  <c r="D228"/>
  <c r="E228" s="1"/>
  <c r="D232"/>
  <c r="E232" s="1"/>
  <c r="D236"/>
  <c r="E236" s="1"/>
  <c r="D240"/>
  <c r="E240" s="1"/>
  <c r="D244"/>
  <c r="E244" s="1"/>
  <c r="D248"/>
  <c r="E248" s="1"/>
  <c r="D107"/>
  <c r="E107" s="1"/>
  <c r="D111"/>
  <c r="E111" s="1"/>
  <c r="D115"/>
  <c r="E115" s="1"/>
  <c r="D119"/>
  <c r="E119" s="1"/>
  <c r="D123"/>
  <c r="E123" s="1"/>
  <c r="D127"/>
  <c r="E127" s="1"/>
  <c r="D131"/>
  <c r="E131" s="1"/>
  <c r="D135"/>
  <c r="E135" s="1"/>
  <c r="D139"/>
  <c r="E139" s="1"/>
  <c r="D143"/>
  <c r="E143" s="1"/>
  <c r="D147"/>
  <c r="E147" s="1"/>
  <c r="D151"/>
  <c r="E151" s="1"/>
  <c r="D155"/>
  <c r="E155" s="1"/>
  <c r="D159"/>
  <c r="E159" s="1"/>
  <c r="D163"/>
  <c r="E163" s="1"/>
  <c r="D167"/>
  <c r="E167" s="1"/>
  <c r="D171"/>
  <c r="E171" s="1"/>
  <c r="D175"/>
  <c r="E175" s="1"/>
  <c r="D179"/>
  <c r="E179" s="1"/>
  <c r="D183"/>
  <c r="E183" s="1"/>
  <c r="D187"/>
  <c r="E187" s="1"/>
  <c r="D191"/>
  <c r="E191" s="1"/>
  <c r="D195"/>
  <c r="E195" s="1"/>
  <c r="D199"/>
  <c r="E199" s="1"/>
  <c r="D203"/>
  <c r="E203" s="1"/>
  <c r="D207"/>
  <c r="E207" s="1"/>
  <c r="D211"/>
  <c r="E211" s="1"/>
  <c r="D215"/>
  <c r="E215" s="1"/>
  <c r="D219"/>
  <c r="E219" s="1"/>
  <c r="D223"/>
  <c r="E223" s="1"/>
  <c r="D227"/>
  <c r="E227" s="1"/>
  <c r="D231"/>
  <c r="E231" s="1"/>
  <c r="D235"/>
  <c r="E235" s="1"/>
  <c r="D239"/>
  <c r="E239" s="1"/>
  <c r="D243"/>
  <c r="E243" s="1"/>
  <c r="D247"/>
  <c r="E247" s="1"/>
  <c r="D191" i="6"/>
  <c r="E191" s="1"/>
  <c r="D195"/>
  <c r="E195" s="1"/>
  <c r="D199"/>
  <c r="E199" s="1"/>
  <c r="D203"/>
  <c r="E203" s="1"/>
  <c r="D207"/>
  <c r="E207" s="1"/>
  <c r="D211"/>
  <c r="E211" s="1"/>
  <c r="D215"/>
  <c r="E215" s="1"/>
  <c r="D219"/>
  <c r="E219" s="1"/>
  <c r="D223"/>
  <c r="E223" s="1"/>
  <c r="D227"/>
  <c r="E227" s="1"/>
  <c r="D231"/>
  <c r="E231" s="1"/>
  <c r="D235"/>
  <c r="E235" s="1"/>
  <c r="D239"/>
  <c r="E239" s="1"/>
  <c r="D243"/>
  <c r="E243" s="1"/>
  <c r="D247"/>
  <c r="E247" s="1"/>
  <c r="D222" i="5"/>
  <c r="E222" s="1"/>
  <c r="D226"/>
  <c r="E226" s="1"/>
  <c r="D230"/>
  <c r="E230" s="1"/>
  <c r="D234"/>
  <c r="E234" s="1"/>
  <c r="D238"/>
  <c r="E238" s="1"/>
  <c r="D242"/>
  <c r="E242" s="1"/>
  <c r="D246"/>
  <c r="E246" s="1"/>
  <c r="D3"/>
  <c r="D6" i="6"/>
  <c r="E6" s="1"/>
  <c r="D10"/>
  <c r="E10" s="1"/>
  <c r="D14"/>
  <c r="E14" s="1"/>
  <c r="D18"/>
  <c r="E18" s="1"/>
  <c r="D22"/>
  <c r="E22" s="1"/>
  <c r="D26"/>
  <c r="E26" s="1"/>
  <c r="D30"/>
  <c r="E30" s="1"/>
  <c r="D34"/>
  <c r="E34" s="1"/>
  <c r="D38"/>
  <c r="E38" s="1"/>
  <c r="D42"/>
  <c r="E42" s="1"/>
  <c r="D46"/>
  <c r="E46" s="1"/>
  <c r="D50"/>
  <c r="E50" s="1"/>
  <c r="D54"/>
  <c r="E54" s="1"/>
  <c r="D58"/>
  <c r="E58" s="1"/>
  <c r="D62"/>
  <c r="E62" s="1"/>
  <c r="D66"/>
  <c r="E66" s="1"/>
  <c r="D70"/>
  <c r="E70" s="1"/>
  <c r="D74"/>
  <c r="E74" s="1"/>
  <c r="D78"/>
  <c r="E78" s="1"/>
  <c r="D82"/>
  <c r="E82" s="1"/>
  <c r="D86"/>
  <c r="E86" s="1"/>
  <c r="D90"/>
  <c r="E90" s="1"/>
  <c r="D94"/>
  <c r="E94" s="1"/>
  <c r="D98"/>
  <c r="E98" s="1"/>
  <c r="D102"/>
  <c r="E102" s="1"/>
  <c r="D106"/>
  <c r="E106" s="1"/>
  <c r="D110"/>
  <c r="E110" s="1"/>
  <c r="D114"/>
  <c r="E114" s="1"/>
  <c r="D118"/>
  <c r="E118" s="1"/>
  <c r="D122"/>
  <c r="E122" s="1"/>
  <c r="D126"/>
  <c r="E126" s="1"/>
  <c r="D130"/>
  <c r="E130" s="1"/>
  <c r="D134"/>
  <c r="E134" s="1"/>
  <c r="D138"/>
  <c r="E138" s="1"/>
  <c r="D142"/>
  <c r="E142" s="1"/>
  <c r="D146"/>
  <c r="E146" s="1"/>
  <c r="D150"/>
  <c r="E150" s="1"/>
  <c r="D154"/>
  <c r="E154" s="1"/>
  <c r="D158"/>
  <c r="E158" s="1"/>
  <c r="D162"/>
  <c r="E162" s="1"/>
  <c r="D166"/>
  <c r="E166" s="1"/>
  <c r="D170"/>
  <c r="E170" s="1"/>
  <c r="D174"/>
  <c r="E174" s="1"/>
  <c r="D178"/>
  <c r="E178" s="1"/>
  <c r="D182"/>
  <c r="E182" s="1"/>
  <c r="D186"/>
  <c r="E186" s="1"/>
  <c r="D190"/>
  <c r="E190" s="1"/>
  <c r="D194"/>
  <c r="E194" s="1"/>
  <c r="D198"/>
  <c r="E198" s="1"/>
  <c r="D202"/>
  <c r="E202" s="1"/>
  <c r="D206"/>
  <c r="E206" s="1"/>
  <c r="D210"/>
  <c r="E210" s="1"/>
  <c r="D214"/>
  <c r="E214" s="1"/>
  <c r="D218"/>
  <c r="E218" s="1"/>
  <c r="D222"/>
  <c r="E222" s="1"/>
  <c r="D226"/>
  <c r="E226" s="1"/>
  <c r="D230"/>
  <c r="E230" s="1"/>
  <c r="D234"/>
  <c r="E234" s="1"/>
  <c r="D238"/>
  <c r="E238" s="1"/>
  <c r="D242"/>
  <c r="E242" s="1"/>
  <c r="D246"/>
  <c r="E246" s="1"/>
  <c r="D3"/>
  <c r="D7" i="5"/>
  <c r="E7" s="1"/>
  <c r="D11"/>
  <c r="E11" s="1"/>
  <c r="D15"/>
  <c r="E15" s="1"/>
  <c r="D19"/>
  <c r="E19" s="1"/>
  <c r="D23"/>
  <c r="E23" s="1"/>
  <c r="D27"/>
  <c r="E27" s="1"/>
  <c r="D31"/>
  <c r="E31" s="1"/>
  <c r="D35"/>
  <c r="E35" s="1"/>
  <c r="D39"/>
  <c r="E39" s="1"/>
  <c r="D43"/>
  <c r="E43" s="1"/>
  <c r="D47"/>
  <c r="E47" s="1"/>
  <c r="D51"/>
  <c r="E51" s="1"/>
  <c r="D55"/>
  <c r="E55" s="1"/>
  <c r="D59"/>
  <c r="E59" s="1"/>
  <c r="D63"/>
  <c r="E63" s="1"/>
  <c r="D67"/>
  <c r="E67" s="1"/>
  <c r="D71"/>
  <c r="E71" s="1"/>
  <c r="D75"/>
  <c r="E75" s="1"/>
  <c r="D79"/>
  <c r="E79" s="1"/>
  <c r="D83"/>
  <c r="E83" s="1"/>
  <c r="D87"/>
  <c r="E87" s="1"/>
  <c r="D91"/>
  <c r="E91" s="1"/>
  <c r="D95"/>
  <c r="E95" s="1"/>
  <c r="D99"/>
  <c r="E99" s="1"/>
  <c r="D103"/>
  <c r="E103" s="1"/>
  <c r="D107"/>
  <c r="E107" s="1"/>
  <c r="D111"/>
  <c r="E111" s="1"/>
  <c r="D115"/>
  <c r="E115" s="1"/>
  <c r="D119"/>
  <c r="E119" s="1"/>
  <c r="D123"/>
  <c r="E123" s="1"/>
  <c r="D127"/>
  <c r="E127" s="1"/>
  <c r="D131"/>
  <c r="E131" s="1"/>
  <c r="D135"/>
  <c r="E135" s="1"/>
  <c r="D139"/>
  <c r="E139" s="1"/>
  <c r="D143"/>
  <c r="E143" s="1"/>
  <c r="D147"/>
  <c r="E147" s="1"/>
  <c r="D151"/>
  <c r="E151" s="1"/>
  <c r="D155"/>
  <c r="E155" s="1"/>
  <c r="D159"/>
  <c r="E159" s="1"/>
  <c r="D163"/>
  <c r="E163" s="1"/>
  <c r="D167"/>
  <c r="E167" s="1"/>
  <c r="D171"/>
  <c r="E171" s="1"/>
  <c r="D175"/>
  <c r="E175" s="1"/>
  <c r="D179"/>
  <c r="E179" s="1"/>
  <c r="D183"/>
  <c r="E183" s="1"/>
  <c r="D187"/>
  <c r="E187" s="1"/>
  <c r="D191"/>
  <c r="E191" s="1"/>
  <c r="D195"/>
  <c r="E195" s="1"/>
  <c r="D199"/>
  <c r="E199" s="1"/>
  <c r="D203"/>
  <c r="E203" s="1"/>
  <c r="D207"/>
  <c r="E207" s="1"/>
  <c r="D211"/>
  <c r="E211" s="1"/>
  <c r="D215"/>
  <c r="E215" s="1"/>
  <c r="D219"/>
  <c r="E219" s="1"/>
  <c r="D223"/>
  <c r="E223" s="1"/>
  <c r="D227"/>
  <c r="E227" s="1"/>
  <c r="D231"/>
  <c r="E231" s="1"/>
  <c r="D235"/>
  <c r="E235" s="1"/>
  <c r="D239"/>
  <c r="E239" s="1"/>
  <c r="D243"/>
  <c r="E243" s="1"/>
  <c r="D247"/>
  <c r="E247" s="1"/>
  <c r="D7" i="1"/>
  <c r="E7" s="1"/>
  <c r="D11"/>
  <c r="E11" s="1"/>
  <c r="D15"/>
  <c r="E15" s="1"/>
  <c r="D19"/>
  <c r="E19" s="1"/>
  <c r="D23"/>
  <c r="E23" s="1"/>
  <c r="D27"/>
  <c r="E27" s="1"/>
  <c r="D31"/>
  <c r="E31" s="1"/>
  <c r="D35"/>
  <c r="E35" s="1"/>
  <c r="D39"/>
  <c r="E39" s="1"/>
  <c r="D43"/>
  <c r="E43" s="1"/>
  <c r="D47"/>
  <c r="E47" s="1"/>
  <c r="D51"/>
  <c r="E51" s="1"/>
  <c r="D55"/>
  <c r="E55" s="1"/>
  <c r="D59"/>
  <c r="E59" s="1"/>
  <c r="D65"/>
  <c r="E65" s="1"/>
  <c r="D73"/>
  <c r="E73" s="1"/>
  <c r="D81"/>
  <c r="E81" s="1"/>
  <c r="D89"/>
  <c r="E89" s="1"/>
  <c r="D97"/>
  <c r="E97" s="1"/>
  <c r="D105"/>
  <c r="E105" s="1"/>
  <c r="D113"/>
  <c r="E113" s="1"/>
  <c r="D121"/>
  <c r="E121" s="1"/>
  <c r="D129"/>
  <c r="E129" s="1"/>
  <c r="D137"/>
  <c r="E137" s="1"/>
  <c r="D145"/>
  <c r="E145" s="1"/>
  <c r="D153"/>
  <c r="E153" s="1"/>
  <c r="D161"/>
  <c r="E161" s="1"/>
  <c r="D169"/>
  <c r="E169" s="1"/>
  <c r="D177"/>
  <c r="E177" s="1"/>
  <c r="D185"/>
  <c r="E185" s="1"/>
  <c r="D193"/>
  <c r="E193" s="1"/>
  <c r="D201"/>
  <c r="E201" s="1"/>
  <c r="D209"/>
  <c r="E209" s="1"/>
  <c r="D217"/>
  <c r="E217" s="1"/>
  <c r="D225"/>
  <c r="E225" s="1"/>
  <c r="D233"/>
  <c r="E233" s="1"/>
  <c r="D241"/>
  <c r="E241" s="1"/>
  <c r="D249"/>
  <c r="E249" s="1"/>
  <c r="D192"/>
  <c r="E192" s="1"/>
  <c r="D200"/>
  <c r="E200" s="1"/>
  <c r="D208"/>
  <c r="E208" s="1"/>
  <c r="D216"/>
  <c r="E216" s="1"/>
  <c r="D224"/>
  <c r="E224" s="1"/>
  <c r="D232"/>
  <c r="E232" s="1"/>
  <c r="D240"/>
  <c r="E240" s="1"/>
  <c r="D248"/>
  <c r="E248" s="1"/>
  <c r="D190"/>
  <c r="E190" s="1"/>
  <c r="D198"/>
  <c r="E198" s="1"/>
  <c r="D206"/>
  <c r="E206" s="1"/>
  <c r="D214"/>
  <c r="E214" s="1"/>
  <c r="D222"/>
  <c r="E222" s="1"/>
  <c r="D230"/>
  <c r="E230" s="1"/>
  <c r="D238"/>
  <c r="E238" s="1"/>
  <c r="D246"/>
  <c r="E246" s="1"/>
  <c r="H251" i="3"/>
  <c r="G251"/>
  <c r="F251"/>
  <c r="E251"/>
  <c r="D251"/>
  <c r="C251"/>
  <c r="E249" i="2"/>
  <c r="D253"/>
  <c r="D5"/>
  <c r="D7"/>
  <c r="D9"/>
  <c r="D11"/>
  <c r="D13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D51"/>
  <c r="D53"/>
  <c r="D55"/>
  <c r="D57"/>
  <c r="D59"/>
  <c r="D61"/>
  <c r="D63"/>
  <c r="D65"/>
  <c r="D67"/>
  <c r="D69"/>
  <c r="D71"/>
  <c r="D73"/>
  <c r="D75"/>
  <c r="D77"/>
  <c r="D79"/>
  <c r="D81"/>
  <c r="D83"/>
  <c r="D85"/>
  <c r="D87"/>
  <c r="D89"/>
  <c r="D91"/>
  <c r="D93"/>
  <c r="D95"/>
  <c r="D97"/>
  <c r="D99"/>
  <c r="D101"/>
  <c r="D103"/>
  <c r="D105"/>
  <c r="D107"/>
  <c r="D109"/>
  <c r="D111"/>
  <c r="D113"/>
  <c r="D115"/>
  <c r="D117"/>
  <c r="D119"/>
  <c r="D121"/>
  <c r="D123"/>
  <c r="D125"/>
  <c r="D127"/>
  <c r="D129"/>
  <c r="D131"/>
  <c r="D133"/>
  <c r="D135"/>
  <c r="D137"/>
  <c r="D139"/>
  <c r="D141"/>
  <c r="D143"/>
  <c r="D145"/>
  <c r="D147"/>
  <c r="D149"/>
  <c r="D151"/>
  <c r="D153"/>
  <c r="D155"/>
  <c r="D157"/>
  <c r="D159"/>
  <c r="D161"/>
  <c r="D163"/>
  <c r="D165"/>
  <c r="D167"/>
  <c r="D169"/>
  <c r="D171"/>
  <c r="D173"/>
  <c r="D175"/>
  <c r="D177"/>
  <c r="D179"/>
  <c r="D181"/>
  <c r="D183"/>
  <c r="D185"/>
  <c r="D187"/>
  <c r="D189"/>
  <c r="D191"/>
  <c r="D193"/>
  <c r="D195"/>
  <c r="D197"/>
  <c r="D199"/>
  <c r="D201"/>
  <c r="D203"/>
  <c r="D205"/>
  <c r="D207"/>
  <c r="D209"/>
  <c r="D211"/>
  <c r="D213"/>
  <c r="D215"/>
  <c r="D217"/>
  <c r="D219"/>
  <c r="D221"/>
  <c r="D223"/>
  <c r="D225"/>
  <c r="D227"/>
  <c r="D229"/>
  <c r="D231"/>
  <c r="D233"/>
  <c r="D235"/>
  <c r="D237"/>
  <c r="D239"/>
  <c r="D241"/>
  <c r="D243"/>
  <c r="D245"/>
  <c r="D247"/>
  <c r="D4"/>
  <c r="D6"/>
  <c r="D8"/>
  <c r="D10"/>
  <c r="D12"/>
  <c r="D14"/>
  <c r="D16"/>
  <c r="D18"/>
  <c r="D20"/>
  <c r="D22"/>
  <c r="D24"/>
  <c r="D26"/>
  <c r="D28"/>
  <c r="D30"/>
  <c r="D32"/>
  <c r="D34"/>
  <c r="D36"/>
  <c r="D38"/>
  <c r="D40"/>
  <c r="D42"/>
  <c r="D44"/>
  <c r="D46"/>
  <c r="D48"/>
  <c r="D50"/>
  <c r="D52"/>
  <c r="D54"/>
  <c r="D56"/>
  <c r="D58"/>
  <c r="D60"/>
  <c r="D62"/>
  <c r="D64"/>
  <c r="D66"/>
  <c r="D68"/>
  <c r="D70"/>
  <c r="D72"/>
  <c r="D74"/>
  <c r="D76"/>
  <c r="D78"/>
  <c r="D80"/>
  <c r="D82"/>
  <c r="D84"/>
  <c r="D86"/>
  <c r="D88"/>
  <c r="D90"/>
  <c r="D92"/>
  <c r="D94"/>
  <c r="D96"/>
  <c r="D98"/>
  <c r="D100"/>
  <c r="D102"/>
  <c r="D104"/>
  <c r="D106"/>
  <c r="D108"/>
  <c r="D110"/>
  <c r="D112"/>
  <c r="D114"/>
  <c r="D116"/>
  <c r="D118"/>
  <c r="D120"/>
  <c r="D122"/>
  <c r="D124"/>
  <c r="D126"/>
  <c r="D128"/>
  <c r="D130"/>
  <c r="D132"/>
  <c r="D134"/>
  <c r="D136"/>
  <c r="D138"/>
  <c r="D140"/>
  <c r="D142"/>
  <c r="D144"/>
  <c r="D146"/>
  <c r="D148"/>
  <c r="D150"/>
  <c r="D152"/>
  <c r="D154"/>
  <c r="D156"/>
  <c r="D158"/>
  <c r="D160"/>
  <c r="D162"/>
  <c r="D164"/>
  <c r="D166"/>
  <c r="D168"/>
  <c r="D170"/>
  <c r="D172"/>
  <c r="D174"/>
  <c r="D176"/>
  <c r="D178"/>
  <c r="D180"/>
  <c r="D182"/>
  <c r="D184"/>
  <c r="D186"/>
  <c r="D188"/>
  <c r="D190"/>
  <c r="D192"/>
  <c r="D194"/>
  <c r="D196"/>
  <c r="D198"/>
  <c r="D200"/>
  <c r="D202"/>
  <c r="D204"/>
  <c r="D206"/>
  <c r="D208"/>
  <c r="D210"/>
  <c r="D212"/>
  <c r="D214"/>
  <c r="D216"/>
  <c r="D218"/>
  <c r="D220"/>
  <c r="D222"/>
  <c r="D224"/>
  <c r="D226"/>
  <c r="D228"/>
  <c r="D230"/>
  <c r="D232"/>
  <c r="D234"/>
  <c r="D236"/>
  <c r="D238"/>
  <c r="D240"/>
  <c r="D242"/>
  <c r="D244"/>
  <c r="D246"/>
  <c r="D248"/>
  <c r="D3"/>
  <c r="D7" i="10" l="1"/>
  <c r="D5"/>
  <c r="D3"/>
  <c r="D6"/>
  <c r="D4"/>
  <c r="E3" i="6"/>
  <c r="C255" s="1"/>
  <c r="F7" i="10"/>
  <c r="F5"/>
  <c r="F6"/>
  <c r="F4"/>
  <c r="E3" i="5"/>
  <c r="C255" s="1"/>
  <c r="D255" i="4"/>
  <c r="B10" i="10"/>
  <c r="B251" i="3"/>
  <c r="B5" i="10"/>
  <c r="B2"/>
  <c r="B6"/>
  <c r="J6"/>
  <c r="J7"/>
  <c r="E3" i="7"/>
  <c r="C255" s="1"/>
  <c r="L7" i="10"/>
  <c r="E3" i="8"/>
  <c r="C255" s="1"/>
  <c r="B3" i="10"/>
  <c r="B24"/>
  <c r="B4"/>
  <c r="C255" i="1"/>
  <c r="H7" i="10"/>
  <c r="H250" i="3"/>
  <c r="G250"/>
  <c r="F250"/>
  <c r="E250"/>
  <c r="B250"/>
  <c r="D250"/>
  <c r="C250"/>
  <c r="E248" i="2"/>
  <c r="H246" i="3"/>
  <c r="G246"/>
  <c r="F246"/>
  <c r="E246"/>
  <c r="B246"/>
  <c r="D246"/>
  <c r="C246"/>
  <c r="E244" i="2"/>
  <c r="H242" i="3"/>
  <c r="G242"/>
  <c r="F242"/>
  <c r="E242"/>
  <c r="B242"/>
  <c r="D242"/>
  <c r="C242"/>
  <c r="E240" i="2"/>
  <c r="H238" i="3"/>
  <c r="G238"/>
  <c r="F238"/>
  <c r="E238"/>
  <c r="B238"/>
  <c r="D238"/>
  <c r="C238"/>
  <c r="E236" i="2"/>
  <c r="H234" i="3"/>
  <c r="G234"/>
  <c r="F234"/>
  <c r="E234"/>
  <c r="B234"/>
  <c r="D234"/>
  <c r="C234"/>
  <c r="E232" i="2"/>
  <c r="H230" i="3"/>
  <c r="G230"/>
  <c r="F230"/>
  <c r="E230"/>
  <c r="B230"/>
  <c r="D230"/>
  <c r="C230"/>
  <c r="E228" i="2"/>
  <c r="H226" i="3"/>
  <c r="G226"/>
  <c r="F226"/>
  <c r="E226"/>
  <c r="B226"/>
  <c r="D226"/>
  <c r="C226"/>
  <c r="E224" i="2"/>
  <c r="H222" i="3"/>
  <c r="G222"/>
  <c r="F222"/>
  <c r="E222"/>
  <c r="B222"/>
  <c r="D222"/>
  <c r="C222"/>
  <c r="E220" i="2"/>
  <c r="H218" i="3"/>
  <c r="G218"/>
  <c r="F218"/>
  <c r="E218"/>
  <c r="B218"/>
  <c r="D218"/>
  <c r="C218"/>
  <c r="E216" i="2"/>
  <c r="H214" i="3"/>
  <c r="G214"/>
  <c r="F214"/>
  <c r="E214"/>
  <c r="B214"/>
  <c r="D214"/>
  <c r="C214"/>
  <c r="E212" i="2"/>
  <c r="H210" i="3"/>
  <c r="G210"/>
  <c r="F210"/>
  <c r="E210"/>
  <c r="B210"/>
  <c r="D210"/>
  <c r="C210"/>
  <c r="E208" i="2"/>
  <c r="H206" i="3"/>
  <c r="G206"/>
  <c r="F206"/>
  <c r="E206"/>
  <c r="B206"/>
  <c r="D206"/>
  <c r="C206"/>
  <c r="E204" i="2"/>
  <c r="H202" i="3"/>
  <c r="G202"/>
  <c r="F202"/>
  <c r="E202"/>
  <c r="B202"/>
  <c r="D202"/>
  <c r="C202"/>
  <c r="E200" i="2"/>
  <c r="H198" i="3"/>
  <c r="G198"/>
  <c r="F198"/>
  <c r="E198"/>
  <c r="B198"/>
  <c r="D198"/>
  <c r="C198"/>
  <c r="E196" i="2"/>
  <c r="H194" i="3"/>
  <c r="G194"/>
  <c r="F194"/>
  <c r="E194"/>
  <c r="B194"/>
  <c r="D194"/>
  <c r="C194"/>
  <c r="E192" i="2"/>
  <c r="H190" i="3"/>
  <c r="G190"/>
  <c r="F190"/>
  <c r="E190"/>
  <c r="B190"/>
  <c r="D190"/>
  <c r="C190"/>
  <c r="E188" i="2"/>
  <c r="H186" i="3"/>
  <c r="G186"/>
  <c r="F186"/>
  <c r="E186"/>
  <c r="B186"/>
  <c r="D186"/>
  <c r="C186"/>
  <c r="E184" i="2"/>
  <c r="H182" i="3"/>
  <c r="G182"/>
  <c r="F182"/>
  <c r="E182"/>
  <c r="B182"/>
  <c r="D182"/>
  <c r="C182"/>
  <c r="E180" i="2"/>
  <c r="H178" i="3"/>
  <c r="G178"/>
  <c r="F178"/>
  <c r="E178"/>
  <c r="B178"/>
  <c r="D178"/>
  <c r="C178"/>
  <c r="E176" i="2"/>
  <c r="H174" i="3"/>
  <c r="G174"/>
  <c r="F174"/>
  <c r="E174"/>
  <c r="B174"/>
  <c r="D174"/>
  <c r="C174"/>
  <c r="E172" i="2"/>
  <c r="H170" i="3"/>
  <c r="G170"/>
  <c r="F170"/>
  <c r="E170"/>
  <c r="B170"/>
  <c r="D170"/>
  <c r="C170"/>
  <c r="E168" i="2"/>
  <c r="H166" i="3"/>
  <c r="G166"/>
  <c r="F166"/>
  <c r="E166"/>
  <c r="B166"/>
  <c r="D166"/>
  <c r="C166"/>
  <c r="E164" i="2"/>
  <c r="H162" i="3"/>
  <c r="G162"/>
  <c r="F162"/>
  <c r="E162"/>
  <c r="B162"/>
  <c r="D162"/>
  <c r="C162"/>
  <c r="E160" i="2"/>
  <c r="H158" i="3"/>
  <c r="G158"/>
  <c r="F158"/>
  <c r="E158"/>
  <c r="B158"/>
  <c r="D158"/>
  <c r="C158"/>
  <c r="E156" i="2"/>
  <c r="H154" i="3"/>
  <c r="G154"/>
  <c r="F154"/>
  <c r="E154"/>
  <c r="B154"/>
  <c r="D154"/>
  <c r="C154"/>
  <c r="E152" i="2"/>
  <c r="H150" i="3"/>
  <c r="G150"/>
  <c r="F150"/>
  <c r="E150"/>
  <c r="B150"/>
  <c r="D150"/>
  <c r="C150"/>
  <c r="E148" i="2"/>
  <c r="H146" i="3"/>
  <c r="G146"/>
  <c r="F146"/>
  <c r="E146"/>
  <c r="B146"/>
  <c r="D146"/>
  <c r="C146"/>
  <c r="E144" i="2"/>
  <c r="H142" i="3"/>
  <c r="G142"/>
  <c r="F142"/>
  <c r="E142"/>
  <c r="B142"/>
  <c r="D142"/>
  <c r="C142"/>
  <c r="E140" i="2"/>
  <c r="H138" i="3"/>
  <c r="G138"/>
  <c r="F138"/>
  <c r="E138"/>
  <c r="B138"/>
  <c r="D138"/>
  <c r="C138"/>
  <c r="E136" i="2"/>
  <c r="H134" i="3"/>
  <c r="G134"/>
  <c r="F134"/>
  <c r="E134"/>
  <c r="B134"/>
  <c r="D134"/>
  <c r="C134"/>
  <c r="E132" i="2"/>
  <c r="H130" i="3"/>
  <c r="G130"/>
  <c r="F130"/>
  <c r="E130"/>
  <c r="B130"/>
  <c r="D130"/>
  <c r="C130"/>
  <c r="E128" i="2"/>
  <c r="H126" i="3"/>
  <c r="G126"/>
  <c r="F126"/>
  <c r="E126"/>
  <c r="B126"/>
  <c r="D126"/>
  <c r="C126"/>
  <c r="E124" i="2"/>
  <c r="H122" i="3"/>
  <c r="G122"/>
  <c r="F122"/>
  <c r="E122"/>
  <c r="B122"/>
  <c r="D122"/>
  <c r="C122"/>
  <c r="E120" i="2"/>
  <c r="H118" i="3"/>
  <c r="G118"/>
  <c r="F118"/>
  <c r="E118"/>
  <c r="B118"/>
  <c r="D118"/>
  <c r="C118"/>
  <c r="E116" i="2"/>
  <c r="H114" i="3"/>
  <c r="G114"/>
  <c r="F114"/>
  <c r="E114"/>
  <c r="B114"/>
  <c r="D114"/>
  <c r="C114"/>
  <c r="E112" i="2"/>
  <c r="H110" i="3"/>
  <c r="G110"/>
  <c r="F110"/>
  <c r="E110"/>
  <c r="B110"/>
  <c r="D110"/>
  <c r="C110"/>
  <c r="E108" i="2"/>
  <c r="H106" i="3"/>
  <c r="G106"/>
  <c r="F106"/>
  <c r="E106"/>
  <c r="B106"/>
  <c r="D106"/>
  <c r="C106"/>
  <c r="E104" i="2"/>
  <c r="H102" i="3"/>
  <c r="G102"/>
  <c r="F102"/>
  <c r="E102"/>
  <c r="B102"/>
  <c r="D102"/>
  <c r="C102"/>
  <c r="E100" i="2"/>
  <c r="H98" i="3"/>
  <c r="G98"/>
  <c r="F98"/>
  <c r="E98"/>
  <c r="B98"/>
  <c r="D98"/>
  <c r="C98"/>
  <c r="E96" i="2"/>
  <c r="H94" i="3"/>
  <c r="G94"/>
  <c r="F94"/>
  <c r="E94"/>
  <c r="B94"/>
  <c r="D94"/>
  <c r="C94"/>
  <c r="E92" i="2"/>
  <c r="H90" i="3"/>
  <c r="G90"/>
  <c r="F90"/>
  <c r="E90"/>
  <c r="B90"/>
  <c r="D90"/>
  <c r="C90"/>
  <c r="E88" i="2"/>
  <c r="H86" i="3"/>
  <c r="G86"/>
  <c r="F86"/>
  <c r="E86"/>
  <c r="B86"/>
  <c r="D86"/>
  <c r="C86"/>
  <c r="E84" i="2"/>
  <c r="H82" i="3"/>
  <c r="G82"/>
  <c r="F82"/>
  <c r="E82"/>
  <c r="B82"/>
  <c r="D82"/>
  <c r="C82"/>
  <c r="E80" i="2"/>
  <c r="H78" i="3"/>
  <c r="G78"/>
  <c r="F78"/>
  <c r="E78"/>
  <c r="B78"/>
  <c r="D78"/>
  <c r="C78"/>
  <c r="E76" i="2"/>
  <c r="H74" i="3"/>
  <c r="G74"/>
  <c r="F74"/>
  <c r="E74"/>
  <c r="B74"/>
  <c r="D74"/>
  <c r="C74"/>
  <c r="E72" i="2"/>
  <c r="H70" i="3"/>
  <c r="G70"/>
  <c r="F70"/>
  <c r="E70"/>
  <c r="B70"/>
  <c r="D70"/>
  <c r="C70"/>
  <c r="E68" i="2"/>
  <c r="H66" i="3"/>
  <c r="G66"/>
  <c r="F66"/>
  <c r="E66"/>
  <c r="B66"/>
  <c r="D66"/>
  <c r="C66"/>
  <c r="E64" i="2"/>
  <c r="H62" i="3"/>
  <c r="G62"/>
  <c r="F62"/>
  <c r="E62"/>
  <c r="B62"/>
  <c r="D62"/>
  <c r="C62"/>
  <c r="E60" i="2"/>
  <c r="H58" i="3"/>
  <c r="G58"/>
  <c r="F58"/>
  <c r="E58"/>
  <c r="B58"/>
  <c r="D58"/>
  <c r="C58"/>
  <c r="E56" i="2"/>
  <c r="H54" i="3"/>
  <c r="G54"/>
  <c r="F54"/>
  <c r="E54"/>
  <c r="B54"/>
  <c r="D54"/>
  <c r="C54"/>
  <c r="E52" i="2"/>
  <c r="H50" i="3"/>
  <c r="G50"/>
  <c r="F50"/>
  <c r="E50"/>
  <c r="B50"/>
  <c r="D50"/>
  <c r="C50"/>
  <c r="E48" i="2"/>
  <c r="H46" i="3"/>
  <c r="G46"/>
  <c r="F46"/>
  <c r="E46"/>
  <c r="B46"/>
  <c r="D46"/>
  <c r="C46"/>
  <c r="E44" i="2"/>
  <c r="H42" i="3"/>
  <c r="G42"/>
  <c r="F42"/>
  <c r="E42"/>
  <c r="B42"/>
  <c r="D42"/>
  <c r="C42"/>
  <c r="E40" i="2"/>
  <c r="H38" i="3"/>
  <c r="G38"/>
  <c r="F38"/>
  <c r="E38"/>
  <c r="B38"/>
  <c r="D38"/>
  <c r="C38"/>
  <c r="E36" i="2"/>
  <c r="H34" i="3"/>
  <c r="G34"/>
  <c r="F34"/>
  <c r="E34"/>
  <c r="B34"/>
  <c r="D34"/>
  <c r="C34"/>
  <c r="E32" i="2"/>
  <c r="H30" i="3"/>
  <c r="G30"/>
  <c r="F30"/>
  <c r="E30"/>
  <c r="B30"/>
  <c r="D30"/>
  <c r="C30"/>
  <c r="E28" i="2"/>
  <c r="H26" i="3"/>
  <c r="G26"/>
  <c r="F26"/>
  <c r="E26"/>
  <c r="D26"/>
  <c r="B26"/>
  <c r="C26"/>
  <c r="E24" i="2"/>
  <c r="H22" i="3"/>
  <c r="G22"/>
  <c r="F22"/>
  <c r="E22"/>
  <c r="D22"/>
  <c r="B22"/>
  <c r="C22"/>
  <c r="E20" i="2"/>
  <c r="H18" i="3"/>
  <c r="G18"/>
  <c r="F18"/>
  <c r="E18"/>
  <c r="D18"/>
  <c r="B18"/>
  <c r="C18"/>
  <c r="E16" i="2"/>
  <c r="H14" i="3"/>
  <c r="G14"/>
  <c r="F14"/>
  <c r="E14"/>
  <c r="D14"/>
  <c r="B14"/>
  <c r="C14"/>
  <c r="E12" i="2"/>
  <c r="H10" i="3"/>
  <c r="G10"/>
  <c r="F10"/>
  <c r="E10"/>
  <c r="D10"/>
  <c r="B10"/>
  <c r="C10"/>
  <c r="E8" i="2"/>
  <c r="H6" i="3"/>
  <c r="G6"/>
  <c r="F6"/>
  <c r="E6"/>
  <c r="D6"/>
  <c r="B6"/>
  <c r="C6"/>
  <c r="E4" i="2"/>
  <c r="H247" i="3"/>
  <c r="G247"/>
  <c r="F247"/>
  <c r="E247"/>
  <c r="D247"/>
  <c r="C247"/>
  <c r="B247"/>
  <c r="E245" i="2"/>
  <c r="H243" i="3"/>
  <c r="G243"/>
  <c r="F243"/>
  <c r="E243"/>
  <c r="D243"/>
  <c r="C243"/>
  <c r="B243"/>
  <c r="E241" i="2"/>
  <c r="H239" i="3"/>
  <c r="G239"/>
  <c r="F239"/>
  <c r="E239"/>
  <c r="D239"/>
  <c r="C239"/>
  <c r="B239"/>
  <c r="E237" i="2"/>
  <c r="H235" i="3"/>
  <c r="G235"/>
  <c r="F235"/>
  <c r="E235"/>
  <c r="D235"/>
  <c r="C235"/>
  <c r="B235"/>
  <c r="E233" i="2"/>
  <c r="H231" i="3"/>
  <c r="G231"/>
  <c r="F231"/>
  <c r="E231"/>
  <c r="D231"/>
  <c r="C231"/>
  <c r="B231"/>
  <c r="E229" i="2"/>
  <c r="H227" i="3"/>
  <c r="G227"/>
  <c r="F227"/>
  <c r="E227"/>
  <c r="D227"/>
  <c r="C227"/>
  <c r="B227"/>
  <c r="E225" i="2"/>
  <c r="H223" i="3"/>
  <c r="G223"/>
  <c r="F223"/>
  <c r="E223"/>
  <c r="D223"/>
  <c r="C223"/>
  <c r="B223"/>
  <c r="E221" i="2"/>
  <c r="H219" i="3"/>
  <c r="G219"/>
  <c r="F219"/>
  <c r="E219"/>
  <c r="D219"/>
  <c r="C219"/>
  <c r="B219"/>
  <c r="E217" i="2"/>
  <c r="H215" i="3"/>
  <c r="G215"/>
  <c r="F215"/>
  <c r="E215"/>
  <c r="D215"/>
  <c r="C215"/>
  <c r="B215"/>
  <c r="E213" i="2"/>
  <c r="H211" i="3"/>
  <c r="G211"/>
  <c r="F211"/>
  <c r="E211"/>
  <c r="D211"/>
  <c r="C211"/>
  <c r="B211"/>
  <c r="E209" i="2"/>
  <c r="H207" i="3"/>
  <c r="G207"/>
  <c r="F207"/>
  <c r="E207"/>
  <c r="D207"/>
  <c r="C207"/>
  <c r="B207"/>
  <c r="E205" i="2"/>
  <c r="H203" i="3"/>
  <c r="G203"/>
  <c r="F203"/>
  <c r="E203"/>
  <c r="D203"/>
  <c r="C203"/>
  <c r="B203"/>
  <c r="E201" i="2"/>
  <c r="H199" i="3"/>
  <c r="G199"/>
  <c r="F199"/>
  <c r="E199"/>
  <c r="D199"/>
  <c r="C199"/>
  <c r="B199"/>
  <c r="E197" i="2"/>
  <c r="H195" i="3"/>
  <c r="G195"/>
  <c r="F195"/>
  <c r="E195"/>
  <c r="D195"/>
  <c r="C195"/>
  <c r="B195"/>
  <c r="E193" i="2"/>
  <c r="H191" i="3"/>
  <c r="G191"/>
  <c r="F191"/>
  <c r="E191"/>
  <c r="D191"/>
  <c r="C191"/>
  <c r="B191"/>
  <c r="E189" i="2"/>
  <c r="H187" i="3"/>
  <c r="G187"/>
  <c r="F187"/>
  <c r="E187"/>
  <c r="D187"/>
  <c r="C187"/>
  <c r="B187"/>
  <c r="E185" i="2"/>
  <c r="H183" i="3"/>
  <c r="G183"/>
  <c r="F183"/>
  <c r="E183"/>
  <c r="D183"/>
  <c r="C183"/>
  <c r="B183"/>
  <c r="E181" i="2"/>
  <c r="H179" i="3"/>
  <c r="G179"/>
  <c r="F179"/>
  <c r="E179"/>
  <c r="D179"/>
  <c r="C179"/>
  <c r="B179"/>
  <c r="E177" i="2"/>
  <c r="H175" i="3"/>
  <c r="G175"/>
  <c r="F175"/>
  <c r="E175"/>
  <c r="D175"/>
  <c r="C175"/>
  <c r="B175"/>
  <c r="E173" i="2"/>
  <c r="H171" i="3"/>
  <c r="G171"/>
  <c r="F171"/>
  <c r="E171"/>
  <c r="D171"/>
  <c r="C171"/>
  <c r="B171"/>
  <c r="E169" i="2"/>
  <c r="H167" i="3"/>
  <c r="G167"/>
  <c r="F167"/>
  <c r="E167"/>
  <c r="D167"/>
  <c r="C167"/>
  <c r="B167"/>
  <c r="E165" i="2"/>
  <c r="H163" i="3"/>
  <c r="G163"/>
  <c r="F163"/>
  <c r="E163"/>
  <c r="D163"/>
  <c r="C163"/>
  <c r="B163"/>
  <c r="E161" i="2"/>
  <c r="H159" i="3"/>
  <c r="G159"/>
  <c r="F159"/>
  <c r="E159"/>
  <c r="D159"/>
  <c r="C159"/>
  <c r="B159"/>
  <c r="E157" i="2"/>
  <c r="H155" i="3"/>
  <c r="G155"/>
  <c r="F155"/>
  <c r="E155"/>
  <c r="D155"/>
  <c r="C155"/>
  <c r="B155"/>
  <c r="E153" i="2"/>
  <c r="H151" i="3"/>
  <c r="G151"/>
  <c r="F151"/>
  <c r="E151"/>
  <c r="D151"/>
  <c r="C151"/>
  <c r="B151"/>
  <c r="E149" i="2"/>
  <c r="H147" i="3"/>
  <c r="G147"/>
  <c r="F147"/>
  <c r="E147"/>
  <c r="D147"/>
  <c r="C147"/>
  <c r="B147"/>
  <c r="E145" i="2"/>
  <c r="H143" i="3"/>
  <c r="G143"/>
  <c r="F143"/>
  <c r="E143"/>
  <c r="D143"/>
  <c r="C143"/>
  <c r="B143"/>
  <c r="E141" i="2"/>
  <c r="H139" i="3"/>
  <c r="G139"/>
  <c r="F139"/>
  <c r="E139"/>
  <c r="D139"/>
  <c r="C139"/>
  <c r="B139"/>
  <c r="E137" i="2"/>
  <c r="H135" i="3"/>
  <c r="G135"/>
  <c r="F135"/>
  <c r="E135"/>
  <c r="D135"/>
  <c r="C135"/>
  <c r="B135"/>
  <c r="E133" i="2"/>
  <c r="H131" i="3"/>
  <c r="G131"/>
  <c r="F131"/>
  <c r="E131"/>
  <c r="D131"/>
  <c r="C131"/>
  <c r="B131"/>
  <c r="E129" i="2"/>
  <c r="H127" i="3"/>
  <c r="G127"/>
  <c r="F127"/>
  <c r="E127"/>
  <c r="D127"/>
  <c r="C127"/>
  <c r="B127"/>
  <c r="E125" i="2"/>
  <c r="H123" i="3"/>
  <c r="G123"/>
  <c r="F123"/>
  <c r="E123"/>
  <c r="D123"/>
  <c r="C123"/>
  <c r="B123"/>
  <c r="E121" i="2"/>
  <c r="H119" i="3"/>
  <c r="G119"/>
  <c r="F119"/>
  <c r="E119"/>
  <c r="D119"/>
  <c r="C119"/>
  <c r="B119"/>
  <c r="E117" i="2"/>
  <c r="H115" i="3"/>
  <c r="G115"/>
  <c r="F115"/>
  <c r="E115"/>
  <c r="D115"/>
  <c r="C115"/>
  <c r="B115"/>
  <c r="E113" i="2"/>
  <c r="H111" i="3"/>
  <c r="G111"/>
  <c r="F111"/>
  <c r="E111"/>
  <c r="D111"/>
  <c r="C111"/>
  <c r="B111"/>
  <c r="E109" i="2"/>
  <c r="H107" i="3"/>
  <c r="G107"/>
  <c r="F107"/>
  <c r="E107"/>
  <c r="D107"/>
  <c r="C107"/>
  <c r="B107"/>
  <c r="E105" i="2"/>
  <c r="H103" i="3"/>
  <c r="G103"/>
  <c r="F103"/>
  <c r="E103"/>
  <c r="D103"/>
  <c r="C103"/>
  <c r="B103"/>
  <c r="E101" i="2"/>
  <c r="H99" i="3"/>
  <c r="G99"/>
  <c r="F99"/>
  <c r="E99"/>
  <c r="D99"/>
  <c r="C99"/>
  <c r="B99"/>
  <c r="E97" i="2"/>
  <c r="H95" i="3"/>
  <c r="G95"/>
  <c r="F95"/>
  <c r="E95"/>
  <c r="D95"/>
  <c r="C95"/>
  <c r="B95"/>
  <c r="E93" i="2"/>
  <c r="H91" i="3"/>
  <c r="G91"/>
  <c r="F91"/>
  <c r="E91"/>
  <c r="D91"/>
  <c r="C91"/>
  <c r="B91"/>
  <c r="E89" i="2"/>
  <c r="H87" i="3"/>
  <c r="G87"/>
  <c r="F87"/>
  <c r="E87"/>
  <c r="D87"/>
  <c r="C87"/>
  <c r="B87"/>
  <c r="E85" i="2"/>
  <c r="H83" i="3"/>
  <c r="G83"/>
  <c r="F83"/>
  <c r="E83"/>
  <c r="D83"/>
  <c r="C83"/>
  <c r="B83"/>
  <c r="E81" i="2"/>
  <c r="H79" i="3"/>
  <c r="G79"/>
  <c r="F79"/>
  <c r="E79"/>
  <c r="D79"/>
  <c r="C79"/>
  <c r="B79"/>
  <c r="E77" i="2"/>
  <c r="H75" i="3"/>
  <c r="G75"/>
  <c r="F75"/>
  <c r="E75"/>
  <c r="D75"/>
  <c r="C75"/>
  <c r="B75"/>
  <c r="E73" i="2"/>
  <c r="H71" i="3"/>
  <c r="G71"/>
  <c r="F71"/>
  <c r="E71"/>
  <c r="D71"/>
  <c r="C71"/>
  <c r="B71"/>
  <c r="E69" i="2"/>
  <c r="H67" i="3"/>
  <c r="G67"/>
  <c r="F67"/>
  <c r="E67"/>
  <c r="D67"/>
  <c r="C67"/>
  <c r="B67"/>
  <c r="E65" i="2"/>
  <c r="H63" i="3"/>
  <c r="G63"/>
  <c r="F63"/>
  <c r="E63"/>
  <c r="D63"/>
  <c r="C63"/>
  <c r="B63"/>
  <c r="E61" i="2"/>
  <c r="H59" i="3"/>
  <c r="G59"/>
  <c r="F59"/>
  <c r="E59"/>
  <c r="D59"/>
  <c r="C59"/>
  <c r="B59"/>
  <c r="E57" i="2"/>
  <c r="H55" i="3"/>
  <c r="G55"/>
  <c r="F55"/>
  <c r="E55"/>
  <c r="D55"/>
  <c r="C55"/>
  <c r="B55"/>
  <c r="E53" i="2"/>
  <c r="H51" i="3"/>
  <c r="G51"/>
  <c r="F51"/>
  <c r="E51"/>
  <c r="D51"/>
  <c r="C51"/>
  <c r="B51"/>
  <c r="E49" i="2"/>
  <c r="H47" i="3"/>
  <c r="G47"/>
  <c r="F47"/>
  <c r="E47"/>
  <c r="D47"/>
  <c r="C47"/>
  <c r="B47"/>
  <c r="E45" i="2"/>
  <c r="H43" i="3"/>
  <c r="G43"/>
  <c r="F43"/>
  <c r="E43"/>
  <c r="D43"/>
  <c r="C43"/>
  <c r="B43"/>
  <c r="E41" i="2"/>
  <c r="H39" i="3"/>
  <c r="G39"/>
  <c r="F39"/>
  <c r="E39"/>
  <c r="D39"/>
  <c r="C39"/>
  <c r="B39"/>
  <c r="E37" i="2"/>
  <c r="H35" i="3"/>
  <c r="G35"/>
  <c r="F35"/>
  <c r="E35"/>
  <c r="D35"/>
  <c r="C35"/>
  <c r="B35"/>
  <c r="E33" i="2"/>
  <c r="H31" i="3"/>
  <c r="G31"/>
  <c r="F31"/>
  <c r="E31"/>
  <c r="D31"/>
  <c r="C31"/>
  <c r="B31"/>
  <c r="E29" i="2"/>
  <c r="H27" i="3"/>
  <c r="G27"/>
  <c r="F27"/>
  <c r="E27"/>
  <c r="C27"/>
  <c r="D27"/>
  <c r="B27"/>
  <c r="E25" i="2"/>
  <c r="H23" i="3"/>
  <c r="G23"/>
  <c r="F23"/>
  <c r="E23"/>
  <c r="D23"/>
  <c r="C23"/>
  <c r="B23"/>
  <c r="E21" i="2"/>
  <c r="H19" i="3"/>
  <c r="G19"/>
  <c r="F19"/>
  <c r="E19"/>
  <c r="D19"/>
  <c r="C19"/>
  <c r="B19"/>
  <c r="E17" i="2"/>
  <c r="H15" i="3"/>
  <c r="G15"/>
  <c r="F15"/>
  <c r="E15"/>
  <c r="D15"/>
  <c r="C15"/>
  <c r="B15"/>
  <c r="E13" i="2"/>
  <c r="H11" i="3"/>
  <c r="G11"/>
  <c r="F11"/>
  <c r="E11"/>
  <c r="D11"/>
  <c r="C11"/>
  <c r="B11"/>
  <c r="E9" i="2"/>
  <c r="H7" i="3"/>
  <c r="G7"/>
  <c r="F7"/>
  <c r="E7"/>
  <c r="D7"/>
  <c r="C7"/>
  <c r="B7"/>
  <c r="E5" i="2"/>
  <c r="G5" i="3"/>
  <c r="E5"/>
  <c r="H5"/>
  <c r="F5"/>
  <c r="C5"/>
  <c r="B5"/>
  <c r="D5"/>
  <c r="E3" i="2"/>
  <c r="H248" i="3"/>
  <c r="G248"/>
  <c r="F248"/>
  <c r="E248"/>
  <c r="B248"/>
  <c r="D248"/>
  <c r="C248"/>
  <c r="E246" i="2"/>
  <c r="H244" i="3"/>
  <c r="G244"/>
  <c r="F244"/>
  <c r="E244"/>
  <c r="B244"/>
  <c r="D244"/>
  <c r="C244"/>
  <c r="E242" i="2"/>
  <c r="H240" i="3"/>
  <c r="G240"/>
  <c r="F240"/>
  <c r="E240"/>
  <c r="B240"/>
  <c r="D240"/>
  <c r="C240"/>
  <c r="E238" i="2"/>
  <c r="H236" i="3"/>
  <c r="G236"/>
  <c r="F236"/>
  <c r="E236"/>
  <c r="B236"/>
  <c r="D236"/>
  <c r="C236"/>
  <c r="E234" i="2"/>
  <c r="H232" i="3"/>
  <c r="G232"/>
  <c r="F232"/>
  <c r="E232"/>
  <c r="B232"/>
  <c r="D232"/>
  <c r="C232"/>
  <c r="E230" i="2"/>
  <c r="H228" i="3"/>
  <c r="G228"/>
  <c r="F228"/>
  <c r="E228"/>
  <c r="B228"/>
  <c r="D228"/>
  <c r="C228"/>
  <c r="E226" i="2"/>
  <c r="H224" i="3"/>
  <c r="G224"/>
  <c r="F224"/>
  <c r="E224"/>
  <c r="B224"/>
  <c r="D224"/>
  <c r="C224"/>
  <c r="E222" i="2"/>
  <c r="H220" i="3"/>
  <c r="G220"/>
  <c r="F220"/>
  <c r="E220"/>
  <c r="B220"/>
  <c r="D220"/>
  <c r="C220"/>
  <c r="E218" i="2"/>
  <c r="H216" i="3"/>
  <c r="G216"/>
  <c r="F216"/>
  <c r="E216"/>
  <c r="B216"/>
  <c r="D216"/>
  <c r="C216"/>
  <c r="E214" i="2"/>
  <c r="H212" i="3"/>
  <c r="G212"/>
  <c r="F212"/>
  <c r="E212"/>
  <c r="B212"/>
  <c r="D212"/>
  <c r="C212"/>
  <c r="E210" i="2"/>
  <c r="H208" i="3"/>
  <c r="G208"/>
  <c r="F208"/>
  <c r="E208"/>
  <c r="B208"/>
  <c r="D208"/>
  <c r="C208"/>
  <c r="E206" i="2"/>
  <c r="H204" i="3"/>
  <c r="G204"/>
  <c r="F204"/>
  <c r="E204"/>
  <c r="B204"/>
  <c r="D204"/>
  <c r="C204"/>
  <c r="E202" i="2"/>
  <c r="H200" i="3"/>
  <c r="G200"/>
  <c r="F200"/>
  <c r="E200"/>
  <c r="B200"/>
  <c r="D200"/>
  <c r="C200"/>
  <c r="E198" i="2"/>
  <c r="H196" i="3"/>
  <c r="G196"/>
  <c r="F196"/>
  <c r="E196"/>
  <c r="B196"/>
  <c r="D196"/>
  <c r="C196"/>
  <c r="E194" i="2"/>
  <c r="H192" i="3"/>
  <c r="G192"/>
  <c r="F192"/>
  <c r="E192"/>
  <c r="B192"/>
  <c r="D192"/>
  <c r="C192"/>
  <c r="E190" i="2"/>
  <c r="H188" i="3"/>
  <c r="G188"/>
  <c r="F188"/>
  <c r="E188"/>
  <c r="B188"/>
  <c r="D188"/>
  <c r="C188"/>
  <c r="E186" i="2"/>
  <c r="H184" i="3"/>
  <c r="G184"/>
  <c r="F184"/>
  <c r="E184"/>
  <c r="B184"/>
  <c r="D184"/>
  <c r="C184"/>
  <c r="E182" i="2"/>
  <c r="H180" i="3"/>
  <c r="G180"/>
  <c r="F180"/>
  <c r="E180"/>
  <c r="B180"/>
  <c r="D180"/>
  <c r="C180"/>
  <c r="E178" i="2"/>
  <c r="H176" i="3"/>
  <c r="G176"/>
  <c r="F176"/>
  <c r="E176"/>
  <c r="B176"/>
  <c r="D176"/>
  <c r="C176"/>
  <c r="E174" i="2"/>
  <c r="H172" i="3"/>
  <c r="G172"/>
  <c r="F172"/>
  <c r="E172"/>
  <c r="B172"/>
  <c r="D172"/>
  <c r="C172"/>
  <c r="E170" i="2"/>
  <c r="H168" i="3"/>
  <c r="G168"/>
  <c r="F168"/>
  <c r="E168"/>
  <c r="B168"/>
  <c r="D168"/>
  <c r="C168"/>
  <c r="E166" i="2"/>
  <c r="H164" i="3"/>
  <c r="G164"/>
  <c r="F164"/>
  <c r="E164"/>
  <c r="B164"/>
  <c r="D164"/>
  <c r="C164"/>
  <c r="E162" i="2"/>
  <c r="H160" i="3"/>
  <c r="G160"/>
  <c r="F160"/>
  <c r="E160"/>
  <c r="B160"/>
  <c r="D160"/>
  <c r="C160"/>
  <c r="E158" i="2"/>
  <c r="H156" i="3"/>
  <c r="G156"/>
  <c r="F156"/>
  <c r="E156"/>
  <c r="B156"/>
  <c r="D156"/>
  <c r="C156"/>
  <c r="E154" i="2"/>
  <c r="H152" i="3"/>
  <c r="G152"/>
  <c r="F152"/>
  <c r="E152"/>
  <c r="B152"/>
  <c r="D152"/>
  <c r="C152"/>
  <c r="E150" i="2"/>
  <c r="H148" i="3"/>
  <c r="G148"/>
  <c r="F148"/>
  <c r="E148"/>
  <c r="B148"/>
  <c r="D148"/>
  <c r="C148"/>
  <c r="E146" i="2"/>
  <c r="H144" i="3"/>
  <c r="G144"/>
  <c r="F144"/>
  <c r="E144"/>
  <c r="B144"/>
  <c r="D144"/>
  <c r="C144"/>
  <c r="E142" i="2"/>
  <c r="H140" i="3"/>
  <c r="G140"/>
  <c r="F140"/>
  <c r="E140"/>
  <c r="B140"/>
  <c r="D140"/>
  <c r="C140"/>
  <c r="E138" i="2"/>
  <c r="H136" i="3"/>
  <c r="G136"/>
  <c r="F136"/>
  <c r="E136"/>
  <c r="B136"/>
  <c r="D136"/>
  <c r="C136"/>
  <c r="E134" i="2"/>
  <c r="H132" i="3"/>
  <c r="G132"/>
  <c r="F132"/>
  <c r="E132"/>
  <c r="B132"/>
  <c r="D132"/>
  <c r="C132"/>
  <c r="E130" i="2"/>
  <c r="H128" i="3"/>
  <c r="G128"/>
  <c r="F128"/>
  <c r="E128"/>
  <c r="B128"/>
  <c r="D128"/>
  <c r="C128"/>
  <c r="E126" i="2"/>
  <c r="H124" i="3"/>
  <c r="G124"/>
  <c r="F124"/>
  <c r="E124"/>
  <c r="B124"/>
  <c r="D124"/>
  <c r="C124"/>
  <c r="E122" i="2"/>
  <c r="H120" i="3"/>
  <c r="G120"/>
  <c r="F120"/>
  <c r="E120"/>
  <c r="B120"/>
  <c r="D120"/>
  <c r="C120"/>
  <c r="E118" i="2"/>
  <c r="H116" i="3"/>
  <c r="G116"/>
  <c r="F116"/>
  <c r="E116"/>
  <c r="B116"/>
  <c r="D116"/>
  <c r="C116"/>
  <c r="E114" i="2"/>
  <c r="H112" i="3"/>
  <c r="G112"/>
  <c r="F112"/>
  <c r="E112"/>
  <c r="B112"/>
  <c r="D112"/>
  <c r="C112"/>
  <c r="E110" i="2"/>
  <c r="H108" i="3"/>
  <c r="G108"/>
  <c r="F108"/>
  <c r="E108"/>
  <c r="B108"/>
  <c r="D108"/>
  <c r="C108"/>
  <c r="E106" i="2"/>
  <c r="H104" i="3"/>
  <c r="G104"/>
  <c r="F104"/>
  <c r="E104"/>
  <c r="B104"/>
  <c r="D104"/>
  <c r="C104"/>
  <c r="E102" i="2"/>
  <c r="H100" i="3"/>
  <c r="G100"/>
  <c r="F100"/>
  <c r="E100"/>
  <c r="B100"/>
  <c r="D100"/>
  <c r="C100"/>
  <c r="E98" i="2"/>
  <c r="H96" i="3"/>
  <c r="G96"/>
  <c r="F96"/>
  <c r="E96"/>
  <c r="B96"/>
  <c r="D96"/>
  <c r="C96"/>
  <c r="E94" i="2"/>
  <c r="H92" i="3"/>
  <c r="G92"/>
  <c r="F92"/>
  <c r="E92"/>
  <c r="B92"/>
  <c r="D92"/>
  <c r="C92"/>
  <c r="E90" i="2"/>
  <c r="H88" i="3"/>
  <c r="G88"/>
  <c r="F88"/>
  <c r="E88"/>
  <c r="B88"/>
  <c r="D88"/>
  <c r="C88"/>
  <c r="E86" i="2"/>
  <c r="H84" i="3"/>
  <c r="G84"/>
  <c r="F84"/>
  <c r="E84"/>
  <c r="B84"/>
  <c r="D84"/>
  <c r="C84"/>
  <c r="E82" i="2"/>
  <c r="H80" i="3"/>
  <c r="G80"/>
  <c r="F80"/>
  <c r="E80"/>
  <c r="B80"/>
  <c r="D80"/>
  <c r="C80"/>
  <c r="E78" i="2"/>
  <c r="H76" i="3"/>
  <c r="G76"/>
  <c r="F76"/>
  <c r="E76"/>
  <c r="B76"/>
  <c r="D76"/>
  <c r="C76"/>
  <c r="E74" i="2"/>
  <c r="H72" i="3"/>
  <c r="G72"/>
  <c r="F72"/>
  <c r="E72"/>
  <c r="B72"/>
  <c r="D72"/>
  <c r="C72"/>
  <c r="E70" i="2"/>
  <c r="H68" i="3"/>
  <c r="G68"/>
  <c r="F68"/>
  <c r="E68"/>
  <c r="B68"/>
  <c r="D68"/>
  <c r="C68"/>
  <c r="E66" i="2"/>
  <c r="H64" i="3"/>
  <c r="G64"/>
  <c r="F64"/>
  <c r="E64"/>
  <c r="B64"/>
  <c r="D64"/>
  <c r="C64"/>
  <c r="E62" i="2"/>
  <c r="H60" i="3"/>
  <c r="G60"/>
  <c r="F60"/>
  <c r="E60"/>
  <c r="B60"/>
  <c r="D60"/>
  <c r="C60"/>
  <c r="E58" i="2"/>
  <c r="H56" i="3"/>
  <c r="G56"/>
  <c r="F56"/>
  <c r="E56"/>
  <c r="B56"/>
  <c r="D56"/>
  <c r="C56"/>
  <c r="E54" i="2"/>
  <c r="H52" i="3"/>
  <c r="G52"/>
  <c r="F52"/>
  <c r="E52"/>
  <c r="B52"/>
  <c r="D52"/>
  <c r="C52"/>
  <c r="E50" i="2"/>
  <c r="H48" i="3"/>
  <c r="G48"/>
  <c r="F48"/>
  <c r="E48"/>
  <c r="B48"/>
  <c r="D48"/>
  <c r="C48"/>
  <c r="E46" i="2"/>
  <c r="H44" i="3"/>
  <c r="G44"/>
  <c r="F44"/>
  <c r="E44"/>
  <c r="B44"/>
  <c r="D44"/>
  <c r="C44"/>
  <c r="E42" i="2"/>
  <c r="H40" i="3"/>
  <c r="G40"/>
  <c r="F40"/>
  <c r="E40"/>
  <c r="B40"/>
  <c r="D40"/>
  <c r="C40"/>
  <c r="E38" i="2"/>
  <c r="H36" i="3"/>
  <c r="G36"/>
  <c r="F36"/>
  <c r="E36"/>
  <c r="B36"/>
  <c r="D36"/>
  <c r="C36"/>
  <c r="E34" i="2"/>
  <c r="H32" i="3"/>
  <c r="G32"/>
  <c r="F32"/>
  <c r="E32"/>
  <c r="B32"/>
  <c r="D32"/>
  <c r="C32"/>
  <c r="E30" i="2"/>
  <c r="H28" i="3"/>
  <c r="G28"/>
  <c r="F28"/>
  <c r="E28"/>
  <c r="D28"/>
  <c r="B28"/>
  <c r="C28"/>
  <c r="E26" i="2"/>
  <c r="H24" i="3"/>
  <c r="G24"/>
  <c r="F24"/>
  <c r="E24"/>
  <c r="D24"/>
  <c r="B24"/>
  <c r="C24"/>
  <c r="E22" i="2"/>
  <c r="H20" i="3"/>
  <c r="G20"/>
  <c r="F20"/>
  <c r="E20"/>
  <c r="D20"/>
  <c r="B20"/>
  <c r="C20"/>
  <c r="E18" i="2"/>
  <c r="H16" i="3"/>
  <c r="G16"/>
  <c r="F16"/>
  <c r="E16"/>
  <c r="D16"/>
  <c r="B16"/>
  <c r="C16"/>
  <c r="E14" i="2"/>
  <c r="H12" i="3"/>
  <c r="G12"/>
  <c r="F12"/>
  <c r="E12"/>
  <c r="D12"/>
  <c r="B12"/>
  <c r="C12"/>
  <c r="E10" i="2"/>
  <c r="H8" i="3"/>
  <c r="G8"/>
  <c r="F8"/>
  <c r="E8"/>
  <c r="D8"/>
  <c r="B8"/>
  <c r="C8"/>
  <c r="E6" i="2"/>
  <c r="H249" i="3"/>
  <c r="G249"/>
  <c r="F249"/>
  <c r="E249"/>
  <c r="D249"/>
  <c r="C249"/>
  <c r="B249"/>
  <c r="E247" i="2"/>
  <c r="H245" i="3"/>
  <c r="G245"/>
  <c r="F245"/>
  <c r="E245"/>
  <c r="D245"/>
  <c r="C245"/>
  <c r="B245"/>
  <c r="E243" i="2"/>
  <c r="H241" i="3"/>
  <c r="G241"/>
  <c r="F241"/>
  <c r="E241"/>
  <c r="D241"/>
  <c r="C241"/>
  <c r="B241"/>
  <c r="E239" i="2"/>
  <c r="H237" i="3"/>
  <c r="G237"/>
  <c r="F237"/>
  <c r="E237"/>
  <c r="D237"/>
  <c r="C237"/>
  <c r="B237"/>
  <c r="E235" i="2"/>
  <c r="H233" i="3"/>
  <c r="G233"/>
  <c r="F233"/>
  <c r="E233"/>
  <c r="D233"/>
  <c r="C233"/>
  <c r="B233"/>
  <c r="E231" i="2"/>
  <c r="H229" i="3"/>
  <c r="G229"/>
  <c r="F229"/>
  <c r="E229"/>
  <c r="D229"/>
  <c r="C229"/>
  <c r="B229"/>
  <c r="E227" i="2"/>
  <c r="H225" i="3"/>
  <c r="G225"/>
  <c r="F225"/>
  <c r="E225"/>
  <c r="D225"/>
  <c r="C225"/>
  <c r="B225"/>
  <c r="E223" i="2"/>
  <c r="H221" i="3"/>
  <c r="G221"/>
  <c r="F221"/>
  <c r="E221"/>
  <c r="D221"/>
  <c r="C221"/>
  <c r="B221"/>
  <c r="E219" i="2"/>
  <c r="H217" i="3"/>
  <c r="G217"/>
  <c r="F217"/>
  <c r="E217"/>
  <c r="D217"/>
  <c r="C217"/>
  <c r="B217"/>
  <c r="E215" i="2"/>
  <c r="H213" i="3"/>
  <c r="G213"/>
  <c r="F213"/>
  <c r="E213"/>
  <c r="D213"/>
  <c r="C213"/>
  <c r="B213"/>
  <c r="E211" i="2"/>
  <c r="H209" i="3"/>
  <c r="G209"/>
  <c r="F209"/>
  <c r="E209"/>
  <c r="D209"/>
  <c r="C209"/>
  <c r="B209"/>
  <c r="E207" i="2"/>
  <c r="H205" i="3"/>
  <c r="G205"/>
  <c r="F205"/>
  <c r="E205"/>
  <c r="D205"/>
  <c r="C205"/>
  <c r="B205"/>
  <c r="E203" i="2"/>
  <c r="H201" i="3"/>
  <c r="G201"/>
  <c r="F201"/>
  <c r="E201"/>
  <c r="D201"/>
  <c r="C201"/>
  <c r="B201"/>
  <c r="E199" i="2"/>
  <c r="H197" i="3"/>
  <c r="G197"/>
  <c r="F197"/>
  <c r="E197"/>
  <c r="D197"/>
  <c r="C197"/>
  <c r="B197"/>
  <c r="E195" i="2"/>
  <c r="H193" i="3"/>
  <c r="G193"/>
  <c r="F193"/>
  <c r="E193"/>
  <c r="D193"/>
  <c r="C193"/>
  <c r="B193"/>
  <c r="E191" i="2"/>
  <c r="H189" i="3"/>
  <c r="G189"/>
  <c r="F189"/>
  <c r="E189"/>
  <c r="D189"/>
  <c r="C189"/>
  <c r="B189"/>
  <c r="E187" i="2"/>
  <c r="H185" i="3"/>
  <c r="G185"/>
  <c r="F185"/>
  <c r="E185"/>
  <c r="D185"/>
  <c r="C185"/>
  <c r="B185"/>
  <c r="E183" i="2"/>
  <c r="H181" i="3"/>
  <c r="G181"/>
  <c r="F181"/>
  <c r="E181"/>
  <c r="D181"/>
  <c r="C181"/>
  <c r="B181"/>
  <c r="E179" i="2"/>
  <c r="H177" i="3"/>
  <c r="G177"/>
  <c r="F177"/>
  <c r="E177"/>
  <c r="D177"/>
  <c r="C177"/>
  <c r="B177"/>
  <c r="E175" i="2"/>
  <c r="H173" i="3"/>
  <c r="G173"/>
  <c r="F173"/>
  <c r="E173"/>
  <c r="D173"/>
  <c r="C173"/>
  <c r="B173"/>
  <c r="E171" i="2"/>
  <c r="H169" i="3"/>
  <c r="G169"/>
  <c r="F169"/>
  <c r="E169"/>
  <c r="D169"/>
  <c r="C169"/>
  <c r="B169"/>
  <c r="E167" i="2"/>
  <c r="H165" i="3"/>
  <c r="G165"/>
  <c r="F165"/>
  <c r="E165"/>
  <c r="D165"/>
  <c r="C165"/>
  <c r="B165"/>
  <c r="E163" i="2"/>
  <c r="H161" i="3"/>
  <c r="G161"/>
  <c r="F161"/>
  <c r="E161"/>
  <c r="D161"/>
  <c r="C161"/>
  <c r="B161"/>
  <c r="E159" i="2"/>
  <c r="H157" i="3"/>
  <c r="G157"/>
  <c r="F157"/>
  <c r="E157"/>
  <c r="D157"/>
  <c r="C157"/>
  <c r="B157"/>
  <c r="E155" i="2"/>
  <c r="H153" i="3"/>
  <c r="G153"/>
  <c r="F153"/>
  <c r="E153"/>
  <c r="D153"/>
  <c r="C153"/>
  <c r="B153"/>
  <c r="E151" i="2"/>
  <c r="H149" i="3"/>
  <c r="G149"/>
  <c r="F149"/>
  <c r="E149"/>
  <c r="D149"/>
  <c r="C149"/>
  <c r="B149"/>
  <c r="E147" i="2"/>
  <c r="H145" i="3"/>
  <c r="G145"/>
  <c r="F145"/>
  <c r="E145"/>
  <c r="D145"/>
  <c r="C145"/>
  <c r="B145"/>
  <c r="E143" i="2"/>
  <c r="H141" i="3"/>
  <c r="G141"/>
  <c r="F141"/>
  <c r="E141"/>
  <c r="D141"/>
  <c r="C141"/>
  <c r="B141"/>
  <c r="E139" i="2"/>
  <c r="H137" i="3"/>
  <c r="G137"/>
  <c r="F137"/>
  <c r="E137"/>
  <c r="D137"/>
  <c r="C137"/>
  <c r="B137"/>
  <c r="E135" i="2"/>
  <c r="H133" i="3"/>
  <c r="G133"/>
  <c r="F133"/>
  <c r="E133"/>
  <c r="D133"/>
  <c r="C133"/>
  <c r="B133"/>
  <c r="E131" i="2"/>
  <c r="H129" i="3"/>
  <c r="G129"/>
  <c r="F129"/>
  <c r="E129"/>
  <c r="D129"/>
  <c r="C129"/>
  <c r="B129"/>
  <c r="E127" i="2"/>
  <c r="H125" i="3"/>
  <c r="G125"/>
  <c r="F125"/>
  <c r="E125"/>
  <c r="D125"/>
  <c r="C125"/>
  <c r="B125"/>
  <c r="E123" i="2"/>
  <c r="H121" i="3"/>
  <c r="G121"/>
  <c r="F121"/>
  <c r="E121"/>
  <c r="D121"/>
  <c r="C121"/>
  <c r="B121"/>
  <c r="E119" i="2"/>
  <c r="H117" i="3"/>
  <c r="G117"/>
  <c r="F117"/>
  <c r="E117"/>
  <c r="D117"/>
  <c r="C117"/>
  <c r="B117"/>
  <c r="E115" i="2"/>
  <c r="H113" i="3"/>
  <c r="G113"/>
  <c r="F113"/>
  <c r="E113"/>
  <c r="D113"/>
  <c r="C113"/>
  <c r="B113"/>
  <c r="E111" i="2"/>
  <c r="H109" i="3"/>
  <c r="G109"/>
  <c r="F109"/>
  <c r="E109"/>
  <c r="D109"/>
  <c r="C109"/>
  <c r="B109"/>
  <c r="E107" i="2"/>
  <c r="H105" i="3"/>
  <c r="G105"/>
  <c r="F105"/>
  <c r="E105"/>
  <c r="D105"/>
  <c r="C105"/>
  <c r="B105"/>
  <c r="E103" i="2"/>
  <c r="H101" i="3"/>
  <c r="G101"/>
  <c r="F101"/>
  <c r="E101"/>
  <c r="D101"/>
  <c r="C101"/>
  <c r="B101"/>
  <c r="E99" i="2"/>
  <c r="H97" i="3"/>
  <c r="G97"/>
  <c r="F97"/>
  <c r="E97"/>
  <c r="D97"/>
  <c r="C97"/>
  <c r="B97"/>
  <c r="E95" i="2"/>
  <c r="H93" i="3"/>
  <c r="G93"/>
  <c r="F93"/>
  <c r="E93"/>
  <c r="D93"/>
  <c r="C93"/>
  <c r="B93"/>
  <c r="E91" i="2"/>
  <c r="H89" i="3"/>
  <c r="G89"/>
  <c r="F89"/>
  <c r="E89"/>
  <c r="D89"/>
  <c r="C89"/>
  <c r="B89"/>
  <c r="E87" i="2"/>
  <c r="H85" i="3"/>
  <c r="G85"/>
  <c r="F85"/>
  <c r="E85"/>
  <c r="D85"/>
  <c r="C85"/>
  <c r="B85"/>
  <c r="E83" i="2"/>
  <c r="H81" i="3"/>
  <c r="G81"/>
  <c r="F81"/>
  <c r="E81"/>
  <c r="D81"/>
  <c r="C81"/>
  <c r="B81"/>
  <c r="E79" i="2"/>
  <c r="H77" i="3"/>
  <c r="G77"/>
  <c r="F77"/>
  <c r="E77"/>
  <c r="D77"/>
  <c r="C77"/>
  <c r="B77"/>
  <c r="E75" i="2"/>
  <c r="H73" i="3"/>
  <c r="G73"/>
  <c r="F73"/>
  <c r="E73"/>
  <c r="D73"/>
  <c r="C73"/>
  <c r="B73"/>
  <c r="E71" i="2"/>
  <c r="H69" i="3"/>
  <c r="G69"/>
  <c r="F69"/>
  <c r="E69"/>
  <c r="D69"/>
  <c r="C69"/>
  <c r="B69"/>
  <c r="E67" i="2"/>
  <c r="H65" i="3"/>
  <c r="G65"/>
  <c r="F65"/>
  <c r="E65"/>
  <c r="D65"/>
  <c r="C65"/>
  <c r="B65"/>
  <c r="E63" i="2"/>
  <c r="H61" i="3"/>
  <c r="G61"/>
  <c r="F61"/>
  <c r="E61"/>
  <c r="D61"/>
  <c r="C61"/>
  <c r="B61"/>
  <c r="E59" i="2"/>
  <c r="H57" i="3"/>
  <c r="G57"/>
  <c r="F57"/>
  <c r="E57"/>
  <c r="D57"/>
  <c r="C57"/>
  <c r="B57"/>
  <c r="E55" i="2"/>
  <c r="H53" i="3"/>
  <c r="G53"/>
  <c r="F53"/>
  <c r="E53"/>
  <c r="D53"/>
  <c r="C53"/>
  <c r="B53"/>
  <c r="E51" i="2"/>
  <c r="H49" i="3"/>
  <c r="G49"/>
  <c r="F49"/>
  <c r="E49"/>
  <c r="D49"/>
  <c r="C49"/>
  <c r="B49"/>
  <c r="E47" i="2"/>
  <c r="H45" i="3"/>
  <c r="G45"/>
  <c r="F45"/>
  <c r="E45"/>
  <c r="D45"/>
  <c r="C45"/>
  <c r="B45"/>
  <c r="E43" i="2"/>
  <c r="H41" i="3"/>
  <c r="G41"/>
  <c r="F41"/>
  <c r="E41"/>
  <c r="D41"/>
  <c r="C41"/>
  <c r="B41"/>
  <c r="E39" i="2"/>
  <c r="H37" i="3"/>
  <c r="G37"/>
  <c r="F37"/>
  <c r="E37"/>
  <c r="D37"/>
  <c r="C37"/>
  <c r="B37"/>
  <c r="E35" i="2"/>
  <c r="H33" i="3"/>
  <c r="G33"/>
  <c r="F33"/>
  <c r="E33"/>
  <c r="D33"/>
  <c r="C33"/>
  <c r="B33"/>
  <c r="E31" i="2"/>
  <c r="H29" i="3"/>
  <c r="G29"/>
  <c r="F29"/>
  <c r="E29"/>
  <c r="D29"/>
  <c r="C29"/>
  <c r="B29"/>
  <c r="E27" i="2"/>
  <c r="H25" i="3"/>
  <c r="G25"/>
  <c r="F25"/>
  <c r="E25"/>
  <c r="D25"/>
  <c r="C25"/>
  <c r="B25"/>
  <c r="E23" i="2"/>
  <c r="H21" i="3"/>
  <c r="G21"/>
  <c r="F21"/>
  <c r="E21"/>
  <c r="D21"/>
  <c r="C21"/>
  <c r="B21"/>
  <c r="E19" i="2"/>
  <c r="H17" i="3"/>
  <c r="G17"/>
  <c r="F17"/>
  <c r="E17"/>
  <c r="D17"/>
  <c r="C17"/>
  <c r="B17"/>
  <c r="E15" i="2"/>
  <c r="H13" i="3"/>
  <c r="G13"/>
  <c r="F13"/>
  <c r="E13"/>
  <c r="D13"/>
  <c r="C13"/>
  <c r="B13"/>
  <c r="E11" i="2"/>
  <c r="H9" i="3"/>
  <c r="G9"/>
  <c r="F9"/>
  <c r="E9"/>
  <c r="D9"/>
  <c r="C9"/>
  <c r="B9"/>
  <c r="E7" i="2"/>
  <c r="D255" i="5" l="1"/>
  <c r="B12" i="10"/>
  <c r="B20" s="1"/>
  <c r="F24"/>
  <c r="B13"/>
  <c r="D255" i="1"/>
  <c r="B15" i="10"/>
  <c r="L24" s="1"/>
  <c r="D255" i="8"/>
  <c r="D255" i="7"/>
  <c r="B14" i="10"/>
  <c r="J24" s="1"/>
  <c r="D255" i="6"/>
  <c r="B11" i="10"/>
  <c r="J23"/>
  <c r="B19"/>
  <c r="F21"/>
  <c r="F22"/>
  <c r="D23"/>
  <c r="D22"/>
  <c r="D255" i="3"/>
  <c r="C255"/>
  <c r="H255"/>
  <c r="G255"/>
  <c r="B255"/>
  <c r="F255"/>
  <c r="E255"/>
  <c r="C255" i="2"/>
  <c r="D255" s="1"/>
  <c r="D21" i="10" l="1"/>
  <c r="H22"/>
  <c r="H23"/>
  <c r="D20"/>
  <c r="B22"/>
  <c r="H24"/>
  <c r="D24"/>
  <c r="F23"/>
  <c r="B30" s="1"/>
  <c r="B23"/>
  <c r="C41" s="1"/>
  <c r="B21"/>
  <c r="B41" s="1"/>
  <c r="D257" i="1"/>
  <c r="D260" s="1"/>
  <c r="D257" i="6"/>
  <c r="D260" s="1"/>
  <c r="D257" i="7"/>
  <c r="D260" s="1"/>
  <c r="D257" i="9"/>
  <c r="D260" s="1"/>
  <c r="D257" i="5"/>
  <c r="D260" s="1"/>
  <c r="D257" i="4"/>
  <c r="D260" s="1"/>
  <c r="D257" i="8"/>
  <c r="D260" s="1"/>
  <c r="F36" i="10" l="1"/>
  <c r="C30"/>
  <c r="C32"/>
  <c r="C43"/>
  <c r="C42" s="1"/>
  <c r="G38"/>
  <c r="B32"/>
  <c r="B31" s="1"/>
  <c r="F38"/>
  <c r="F37" s="1"/>
  <c r="B43"/>
  <c r="B42" s="1"/>
  <c r="C31" l="1"/>
</calcChain>
</file>

<file path=xl/sharedStrings.xml><?xml version="1.0" encoding="utf-8"?>
<sst xmlns="http://schemas.openxmlformats.org/spreadsheetml/2006/main" count="237" uniqueCount="88">
  <si>
    <t>Дата</t>
  </si>
  <si>
    <t>Рыночная цена W i, руб</t>
  </si>
  <si>
    <t>Фактическая доходность ri = ln(w1/w0)*100%</t>
  </si>
  <si>
    <t>_</t>
  </si>
  <si>
    <t>&lt;r&gt;</t>
  </si>
  <si>
    <r>
      <t>r-</t>
    </r>
    <r>
      <rPr>
        <sz val="11"/>
        <color theme="1"/>
        <rFont val="Calibri"/>
        <family val="2"/>
        <charset val="204"/>
      </rPr>
      <t>&lt;r&gt;</t>
    </r>
  </si>
  <si>
    <r>
      <t>(r-</t>
    </r>
    <r>
      <rPr>
        <sz val="11"/>
        <color theme="1"/>
        <rFont val="Calibri"/>
        <family val="2"/>
        <charset val="204"/>
      </rPr>
      <t>&lt;r&gt;)^2</t>
    </r>
  </si>
  <si>
    <t>дневные показатели</t>
  </si>
  <si>
    <t>ожидаемая доходность, %</t>
  </si>
  <si>
    <t>дисперсия (общий риск), %^2</t>
  </si>
  <si>
    <t>годовые показатели</t>
  </si>
  <si>
    <t>Индекс РТС</t>
  </si>
  <si>
    <t>Бета-коэффициент</t>
  </si>
  <si>
    <t>βiI</t>
  </si>
  <si>
    <t>рыночный риск</t>
  </si>
  <si>
    <t>собственный риск</t>
  </si>
  <si>
    <t>ОАО "Лукойл"</t>
  </si>
  <si>
    <t>ОАО "Газпром"</t>
  </si>
  <si>
    <t>&lt;rI&gt;</t>
  </si>
  <si>
    <t>дисперсия (по индексу), %^2</t>
  </si>
  <si>
    <r>
      <t xml:space="preserve">Ковариация акции и ИНДЕКСА РТС (ri - </t>
    </r>
    <r>
      <rPr>
        <sz val="11"/>
        <color theme="1"/>
        <rFont val="Calibri"/>
        <family val="2"/>
        <charset val="204"/>
      </rPr>
      <t>&lt;ri&gt;)*(rI - &lt;rI&gt;)</t>
    </r>
  </si>
  <si>
    <t>Газпром</t>
  </si>
  <si>
    <t>Уралсвязь</t>
  </si>
  <si>
    <t>Лукойл</t>
  </si>
  <si>
    <t>ОАО "Уралсвязь"</t>
  </si>
  <si>
    <t>A</t>
  </si>
  <si>
    <t>AB</t>
  </si>
  <si>
    <t>AC</t>
  </si>
  <si>
    <t>AD</t>
  </si>
  <si>
    <t>AE</t>
  </si>
  <si>
    <t>AF</t>
  </si>
  <si>
    <t>AG</t>
  </si>
  <si>
    <t>BC</t>
  </si>
  <si>
    <t>BD</t>
  </si>
  <si>
    <t>BE</t>
  </si>
  <si>
    <t>BF</t>
  </si>
  <si>
    <t>BG</t>
  </si>
  <si>
    <t>CD</t>
  </si>
  <si>
    <t>CE</t>
  </si>
  <si>
    <t>CF</t>
  </si>
  <si>
    <t>CG</t>
  </si>
  <si>
    <t>DE</t>
  </si>
  <si>
    <t>DF</t>
  </si>
  <si>
    <t>DG</t>
  </si>
  <si>
    <t>EF</t>
  </si>
  <si>
    <t>EG</t>
  </si>
  <si>
    <t>FG</t>
  </si>
  <si>
    <t>КОВАРИАЦИИ</t>
  </si>
  <si>
    <t>Стандартное отклонение</t>
  </si>
  <si>
    <t>B</t>
  </si>
  <si>
    <t>C</t>
  </si>
  <si>
    <t>D</t>
  </si>
  <si>
    <t>E</t>
  </si>
  <si>
    <t>F</t>
  </si>
  <si>
    <t>G</t>
  </si>
  <si>
    <t>КОРРЕЛЯЦИИ</t>
  </si>
  <si>
    <t>Xc</t>
  </si>
  <si>
    <t>Xf</t>
  </si>
  <si>
    <t>ОБЩИЙ РИСК ПОРТФЕЛЯ</t>
  </si>
  <si>
    <t>РЫНОЧНЫЙ РИСК ПОРТФЕЛЯ</t>
  </si>
  <si>
    <t>СОБСТВЕННЫЙ РИСК ПОРТФЕЛЯ</t>
  </si>
  <si>
    <t>Xa</t>
  </si>
  <si>
    <t>Xb</t>
  </si>
  <si>
    <t>Xd</t>
  </si>
  <si>
    <t>Xe</t>
  </si>
  <si>
    <t>Xg</t>
  </si>
  <si>
    <t>Случайная ошибка r-&lt;r&gt;</t>
  </si>
  <si>
    <t>Приложение 2</t>
  </si>
  <si>
    <t>Приложение 1</t>
  </si>
  <si>
    <t>Приложение 3</t>
  </si>
  <si>
    <t>Приложение 4</t>
  </si>
  <si>
    <t>Приложение 5</t>
  </si>
  <si>
    <t>Приложение 6</t>
  </si>
  <si>
    <t>Приложение 7</t>
  </si>
  <si>
    <t>Значение индекса</t>
  </si>
  <si>
    <t>Приложение 8</t>
  </si>
  <si>
    <r>
      <t>Фактическая доходность r</t>
    </r>
    <r>
      <rPr>
        <sz val="8"/>
        <color theme="1"/>
        <rFont val="Calibri"/>
        <family val="2"/>
        <charset val="204"/>
        <scheme val="minor"/>
      </rPr>
      <t>I</t>
    </r>
    <r>
      <rPr>
        <sz val="11"/>
        <color theme="1"/>
        <rFont val="Calibri"/>
        <family val="2"/>
        <charset val="204"/>
        <scheme val="minor"/>
      </rPr>
      <t xml:space="preserve"> = ln(w1/w0)*100%</t>
    </r>
  </si>
  <si>
    <t xml:space="preserve">   </t>
  </si>
  <si>
    <t>Дисперсия</t>
  </si>
  <si>
    <t>Стандарт.отклонение</t>
  </si>
  <si>
    <t>ОАО "Татнефть им.В.Д.Шашина"</t>
  </si>
  <si>
    <t>ОАО "Холдинг МРСК"</t>
  </si>
  <si>
    <t>ОАО "ВолгаТелеком"</t>
  </si>
  <si>
    <t>ОАО "Мосэнерго"</t>
  </si>
  <si>
    <t>ВолгаТелеком</t>
  </si>
  <si>
    <t>Мосэнерго</t>
  </si>
  <si>
    <t>Татнефть</t>
  </si>
  <si>
    <t>Холдинг МРСК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</si>
</sst>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5" xfId="0" applyFont="1" applyFill="1" applyBorder="1"/>
    <xf numFmtId="0" fontId="0" fillId="0" borderId="1" xfId="0" applyBorder="1" applyAlignment="1">
      <alignment horizontal="center" vertical="center" wrapText="1"/>
    </xf>
    <xf numFmtId="0" fontId="2" fillId="0" borderId="6" xfId="0" applyFont="1" applyBorder="1" applyAlignment="1"/>
    <xf numFmtId="0" fontId="0" fillId="0" borderId="0" xfId="0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6" xfId="0" applyFont="1" applyBorder="1" applyAlignment="1">
      <alignment horizontal="left"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center"/>
    </xf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0"/>
  <sheetViews>
    <sheetView workbookViewId="0">
      <selection activeCell="A2" sqref="A2"/>
    </sheetView>
  </sheetViews>
  <sheetFormatPr defaultRowHeight="15"/>
  <cols>
    <col min="1" max="1" width="15.85546875" customWidth="1"/>
    <col min="2" max="2" width="10.5703125" customWidth="1"/>
    <col min="3" max="3" width="15.5703125" customWidth="1"/>
    <col min="4" max="4" width="12.28515625" customWidth="1"/>
    <col min="5" max="5" width="11.5703125" bestFit="1" customWidth="1"/>
    <col min="8" max="8" width="0.140625" customWidth="1"/>
  </cols>
  <sheetData>
    <row r="1" spans="1:8" ht="15" customHeight="1">
      <c r="A1" s="18" t="s">
        <v>80</v>
      </c>
      <c r="B1" s="18"/>
      <c r="C1" s="18"/>
      <c r="D1" s="18"/>
      <c r="E1" s="18"/>
      <c r="F1" s="19" t="s">
        <v>68</v>
      </c>
      <c r="G1" s="20"/>
      <c r="H1" s="20"/>
    </row>
    <row r="2" spans="1:8" ht="45.75" customHeight="1">
      <c r="A2" s="1" t="s">
        <v>0</v>
      </c>
      <c r="B2" s="1" t="s">
        <v>1</v>
      </c>
      <c r="C2" s="5" t="s">
        <v>2</v>
      </c>
      <c r="D2" s="5" t="s">
        <v>66</v>
      </c>
      <c r="E2" s="5" t="s">
        <v>6</v>
      </c>
    </row>
    <row r="3" spans="1:8">
      <c r="A3" s="2">
        <v>39753</v>
      </c>
      <c r="B3" s="1">
        <v>119.20336</v>
      </c>
      <c r="C3" s="1">
        <f>LN(B4/B3)*100</f>
        <v>15.625748387920796</v>
      </c>
      <c r="D3" s="1">
        <f>C3-$C$253</f>
        <v>15.363895834315493</v>
      </c>
      <c r="E3" s="1">
        <f>D3*D3</f>
        <v>236.04929520769696</v>
      </c>
    </row>
    <row r="4" spans="1:8">
      <c r="A4" s="2">
        <v>39757</v>
      </c>
      <c r="B4" s="1">
        <v>139.36389</v>
      </c>
      <c r="C4" s="1">
        <f t="shared" ref="C4:C67" si="0">LN(B5/B4)*100</f>
        <v>-12.138368911529108</v>
      </c>
      <c r="D4" s="1">
        <f t="shared" ref="D4:D67" si="1">C4-$C$253</f>
        <v>-12.400221465134411</v>
      </c>
      <c r="E4" s="1">
        <f t="shared" ref="E4:E67" si="2">D4*D4</f>
        <v>153.7654923843802</v>
      </c>
    </row>
    <row r="5" spans="1:8">
      <c r="A5" s="2">
        <v>39758</v>
      </c>
      <c r="B5" s="1">
        <v>123.43377</v>
      </c>
      <c r="C5" s="1">
        <f t="shared" si="0"/>
        <v>-1.5746935989902928</v>
      </c>
      <c r="D5" s="1">
        <f t="shared" si="1"/>
        <v>-1.8365461525955955</v>
      </c>
      <c r="E5" s="1">
        <f t="shared" si="2"/>
        <v>3.3729017706136846</v>
      </c>
    </row>
    <row r="6" spans="1:8">
      <c r="A6" s="2">
        <v>39759</v>
      </c>
      <c r="B6" s="1">
        <v>121.50529</v>
      </c>
      <c r="C6" s="1">
        <f t="shared" si="0"/>
        <v>-0.18348535288367543</v>
      </c>
      <c r="D6" s="1">
        <f t="shared" si="1"/>
        <v>-0.44533790648897809</v>
      </c>
      <c r="E6" s="1">
        <f t="shared" si="2"/>
        <v>0.19832585095598579</v>
      </c>
    </row>
    <row r="7" spans="1:8">
      <c r="A7" s="2">
        <v>39762</v>
      </c>
      <c r="B7" s="1">
        <v>121.28255</v>
      </c>
      <c r="C7" s="1">
        <f t="shared" si="0"/>
        <v>-9.0975221568078748</v>
      </c>
      <c r="D7" s="1">
        <f t="shared" si="1"/>
        <v>-9.3593747104131779</v>
      </c>
      <c r="E7" s="1">
        <f t="shared" si="2"/>
        <v>87.597894969921754</v>
      </c>
    </row>
    <row r="8" spans="1:8">
      <c r="A8" s="2">
        <v>39763</v>
      </c>
      <c r="B8" s="1">
        <v>110.73586</v>
      </c>
      <c r="C8" s="1">
        <f t="shared" si="0"/>
        <v>-1.0177787110945682</v>
      </c>
      <c r="D8" s="1">
        <f t="shared" si="1"/>
        <v>-1.2796312646998709</v>
      </c>
      <c r="E8" s="1">
        <f t="shared" si="2"/>
        <v>1.6374561735973909</v>
      </c>
    </row>
    <row r="9" spans="1:8">
      <c r="A9" s="2">
        <v>39764</v>
      </c>
      <c r="B9" s="1">
        <v>109.61453</v>
      </c>
      <c r="C9" s="1">
        <f t="shared" si="0"/>
        <v>-23.509326877846519</v>
      </c>
      <c r="D9" s="1">
        <f t="shared" si="1"/>
        <v>-23.77117943145182</v>
      </c>
      <c r="E9" s="1">
        <f t="shared" si="2"/>
        <v>565.06897156227808</v>
      </c>
    </row>
    <row r="10" spans="1:8">
      <c r="A10" s="2">
        <v>39765</v>
      </c>
      <c r="B10" s="1">
        <v>86.649969999999996</v>
      </c>
      <c r="C10" s="1">
        <f t="shared" si="0"/>
        <v>0.34419646570366824</v>
      </c>
      <c r="D10" s="1">
        <f t="shared" si="1"/>
        <v>8.2343912098365613E-2</v>
      </c>
      <c r="E10" s="1">
        <f t="shared" si="2"/>
        <v>6.7805198596633627E-3</v>
      </c>
    </row>
    <row r="11" spans="1:8">
      <c r="A11" s="2">
        <v>39766</v>
      </c>
      <c r="B11" s="1">
        <v>86.948729999999998</v>
      </c>
      <c r="C11" s="1">
        <f t="shared" si="0"/>
        <v>1.5410193505477978E-2</v>
      </c>
      <c r="D11" s="1">
        <f t="shared" si="1"/>
        <v>-0.24644236009982465</v>
      </c>
      <c r="E11" s="1">
        <f t="shared" si="2"/>
        <v>6.0733836851571646E-2</v>
      </c>
    </row>
    <row r="12" spans="1:8">
      <c r="A12" s="2">
        <v>39769</v>
      </c>
      <c r="B12" s="1">
        <v>86.962130000000002</v>
      </c>
      <c r="C12" s="1">
        <f t="shared" si="0"/>
        <v>-1.0764110218444458</v>
      </c>
      <c r="D12" s="1">
        <f t="shared" si="1"/>
        <v>-1.3382635754497485</v>
      </c>
      <c r="E12" s="1">
        <f t="shared" si="2"/>
        <v>1.7909493973755446</v>
      </c>
    </row>
    <row r="13" spans="1:8">
      <c r="A13" s="2">
        <v>39770</v>
      </c>
      <c r="B13" s="1">
        <v>86.031080000000003</v>
      </c>
      <c r="C13" s="1">
        <f t="shared" si="0"/>
        <v>-5.9863870890287867</v>
      </c>
      <c r="D13" s="1">
        <f t="shared" si="1"/>
        <v>-6.2482396426340889</v>
      </c>
      <c r="E13" s="1">
        <f t="shared" si="2"/>
        <v>39.040498631784168</v>
      </c>
    </row>
    <row r="14" spans="1:8">
      <c r="A14" s="2">
        <v>39771</v>
      </c>
      <c r="B14" s="1">
        <v>81.032049999999998</v>
      </c>
      <c r="C14" s="1">
        <f t="shared" si="0"/>
        <v>-5.3397045856291303</v>
      </c>
      <c r="D14" s="1">
        <f t="shared" si="1"/>
        <v>-5.6015571392344325</v>
      </c>
      <c r="E14" s="1">
        <f t="shared" si="2"/>
        <v>31.377442384108239</v>
      </c>
    </row>
    <row r="15" spans="1:8">
      <c r="A15" s="2">
        <v>39772</v>
      </c>
      <c r="B15" s="1">
        <v>76.818669999999997</v>
      </c>
      <c r="C15" s="1">
        <f t="shared" si="0"/>
        <v>6.9557340508765897</v>
      </c>
      <c r="D15" s="1">
        <f t="shared" si="1"/>
        <v>6.6938814972712875</v>
      </c>
      <c r="E15" s="1">
        <f t="shared" si="2"/>
        <v>44.808049499510894</v>
      </c>
    </row>
    <row r="16" spans="1:8">
      <c r="A16" s="2">
        <v>39773</v>
      </c>
      <c r="B16" s="1">
        <v>82.352189999999993</v>
      </c>
      <c r="C16" s="1">
        <f t="shared" si="0"/>
        <v>6.5405312650048373</v>
      </c>
      <c r="D16" s="1">
        <f t="shared" si="1"/>
        <v>6.278678711399535</v>
      </c>
      <c r="E16" s="1">
        <f t="shared" si="2"/>
        <v>39.421806360981726</v>
      </c>
    </row>
    <row r="17" spans="1:5">
      <c r="A17" s="2">
        <v>39776</v>
      </c>
      <c r="B17" s="1">
        <v>87.918509999999998</v>
      </c>
      <c r="C17" s="1">
        <f t="shared" si="0"/>
        <v>4.2401832767996774</v>
      </c>
      <c r="D17" s="1">
        <f t="shared" si="1"/>
        <v>3.9783307231943748</v>
      </c>
      <c r="E17" s="1">
        <f t="shared" si="2"/>
        <v>15.827115343112277</v>
      </c>
    </row>
    <row r="18" spans="1:5">
      <c r="A18" s="2">
        <v>39777</v>
      </c>
      <c r="B18" s="1">
        <v>91.726579999999998</v>
      </c>
      <c r="C18" s="1">
        <f t="shared" si="0"/>
        <v>0</v>
      </c>
      <c r="D18" s="1">
        <f t="shared" si="1"/>
        <v>-0.26185255360530263</v>
      </c>
      <c r="E18" s="1">
        <f t="shared" si="2"/>
        <v>6.8566759829617893E-2</v>
      </c>
    </row>
    <row r="19" spans="1:5">
      <c r="A19" s="2">
        <v>39778</v>
      </c>
      <c r="B19" s="1">
        <v>91.726579999999998</v>
      </c>
      <c r="C19" s="1">
        <f t="shared" si="0"/>
        <v>5.5647617448328432</v>
      </c>
      <c r="D19" s="1">
        <f t="shared" si="1"/>
        <v>5.302909191227541</v>
      </c>
      <c r="E19" s="1">
        <f t="shared" si="2"/>
        <v>28.120845890405533</v>
      </c>
    </row>
    <row r="20" spans="1:5">
      <c r="A20" s="2">
        <v>39779</v>
      </c>
      <c r="B20" s="1">
        <v>96.975639999999999</v>
      </c>
      <c r="C20" s="1">
        <f t="shared" si="0"/>
        <v>1.3221429117773493</v>
      </c>
      <c r="D20" s="1">
        <f t="shared" si="1"/>
        <v>1.0602903581720466</v>
      </c>
      <c r="E20" s="1">
        <f t="shared" si="2"/>
        <v>1.124215643632607</v>
      </c>
    </row>
    <row r="21" spans="1:5">
      <c r="A21" s="2">
        <v>39780</v>
      </c>
      <c r="B21" s="1">
        <v>98.266310000000004</v>
      </c>
      <c r="C21" s="1">
        <f t="shared" si="0"/>
        <v>6.8601171923003186</v>
      </c>
      <c r="D21" s="1">
        <f t="shared" si="1"/>
        <v>6.5982646386950163</v>
      </c>
      <c r="E21" s="1">
        <f t="shared" si="2"/>
        <v>43.537096242253071</v>
      </c>
    </row>
    <row r="22" spans="1:5">
      <c r="A22" s="2">
        <v>39783</v>
      </c>
      <c r="B22" s="1">
        <v>105.2441</v>
      </c>
      <c r="C22" s="1">
        <f t="shared" si="0"/>
        <v>-5.2233055888995068</v>
      </c>
      <c r="D22" s="1">
        <f t="shared" si="1"/>
        <v>-5.485158142504809</v>
      </c>
      <c r="E22" s="1">
        <f t="shared" si="2"/>
        <v>30.086959848286806</v>
      </c>
    </row>
    <row r="23" spans="1:5">
      <c r="A23" s="2">
        <v>39784</v>
      </c>
      <c r="B23" s="1">
        <v>99.887979999999999</v>
      </c>
      <c r="C23" s="1">
        <f t="shared" si="0"/>
        <v>-2.0736410672115406</v>
      </c>
      <c r="D23" s="1">
        <f t="shared" si="1"/>
        <v>-2.3354936208168433</v>
      </c>
      <c r="E23" s="1">
        <f t="shared" si="2"/>
        <v>5.4545304528761687</v>
      </c>
    </row>
    <row r="24" spans="1:5">
      <c r="A24" s="2">
        <v>39785</v>
      </c>
      <c r="B24" s="1">
        <v>97.837990000000005</v>
      </c>
      <c r="C24" s="1">
        <f t="shared" si="0"/>
        <v>-1.341497617811072</v>
      </c>
      <c r="D24" s="1">
        <f t="shared" si="1"/>
        <v>-1.6033501714163747</v>
      </c>
      <c r="E24" s="1">
        <f t="shared" si="2"/>
        <v>2.5707317721809182</v>
      </c>
    </row>
    <row r="25" spans="1:5">
      <c r="A25" s="2">
        <v>39786</v>
      </c>
      <c r="B25" s="1">
        <v>96.534260000000003</v>
      </c>
      <c r="C25" s="1">
        <f t="shared" si="0"/>
        <v>0</v>
      </c>
      <c r="D25" s="1">
        <f t="shared" si="1"/>
        <v>-0.26185255360530263</v>
      </c>
      <c r="E25" s="1">
        <f t="shared" si="2"/>
        <v>6.8566759829617893E-2</v>
      </c>
    </row>
    <row r="26" spans="1:5">
      <c r="A26" s="2">
        <v>39787</v>
      </c>
      <c r="B26" s="1">
        <v>96.534260000000003</v>
      </c>
      <c r="C26" s="1">
        <f t="shared" si="0"/>
        <v>1.4660342096309955</v>
      </c>
      <c r="D26" s="1">
        <f t="shared" si="1"/>
        <v>1.2041816560256928</v>
      </c>
      <c r="E26" s="1">
        <f t="shared" si="2"/>
        <v>1.4500534607087801</v>
      </c>
    </row>
    <row r="27" spans="1:5">
      <c r="A27" s="2">
        <v>39790</v>
      </c>
      <c r="B27" s="1">
        <v>97.959909999999994</v>
      </c>
      <c r="C27" s="1">
        <f t="shared" si="0"/>
        <v>3.5348256805727334</v>
      </c>
      <c r="D27" s="1">
        <f t="shared" si="1"/>
        <v>3.2729731269674307</v>
      </c>
      <c r="E27" s="1">
        <f t="shared" si="2"/>
        <v>10.712353089850961</v>
      </c>
    </row>
    <row r="28" spans="1:5">
      <c r="A28" s="2">
        <v>39791</v>
      </c>
      <c r="B28" s="1">
        <v>101.48455</v>
      </c>
      <c r="C28" s="1">
        <f t="shared" si="0"/>
        <v>12.016209857202673</v>
      </c>
      <c r="D28" s="1">
        <f t="shared" si="1"/>
        <v>11.75435730359737</v>
      </c>
      <c r="E28" s="1">
        <f t="shared" si="2"/>
        <v>138.16491562063283</v>
      </c>
    </row>
    <row r="29" spans="1:5">
      <c r="A29" s="2">
        <v>39792</v>
      </c>
      <c r="B29" s="1">
        <v>114.44206</v>
      </c>
      <c r="C29" s="1">
        <f t="shared" si="0"/>
        <v>2.3549521784557657</v>
      </c>
      <c r="D29" s="1">
        <f t="shared" si="1"/>
        <v>2.093099624850463</v>
      </c>
      <c r="E29" s="1">
        <f t="shared" si="2"/>
        <v>4.3810660395491485</v>
      </c>
    </row>
    <row r="30" spans="1:5">
      <c r="A30" s="2">
        <v>39793</v>
      </c>
      <c r="B30" s="1">
        <v>117.1691</v>
      </c>
      <c r="C30" s="1">
        <f t="shared" si="0"/>
        <v>-3.7772445131080188</v>
      </c>
      <c r="D30" s="1">
        <f t="shared" si="1"/>
        <v>-4.039097066713321</v>
      </c>
      <c r="E30" s="1">
        <f t="shared" si="2"/>
        <v>16.314305114332154</v>
      </c>
    </row>
    <row r="31" spans="1:5">
      <c r="A31" s="2">
        <v>39794</v>
      </c>
      <c r="B31" s="1">
        <v>112.82588</v>
      </c>
      <c r="C31" s="1">
        <f t="shared" si="0"/>
        <v>1.2397453200100894</v>
      </c>
      <c r="D31" s="1">
        <f t="shared" si="1"/>
        <v>0.97789276640478673</v>
      </c>
      <c r="E31" s="1">
        <f t="shared" si="2"/>
        <v>0.95627426258680681</v>
      </c>
    </row>
    <row r="32" spans="1:5">
      <c r="A32" s="2">
        <v>39797</v>
      </c>
      <c r="B32" s="1">
        <v>114.23334</v>
      </c>
      <c r="C32" s="1">
        <f t="shared" si="0"/>
        <v>1.4647955160679551</v>
      </c>
      <c r="D32" s="1">
        <f t="shared" si="1"/>
        <v>1.2029429624626524</v>
      </c>
      <c r="E32" s="1">
        <f t="shared" si="2"/>
        <v>1.4470717709384224</v>
      </c>
    </row>
    <row r="33" spans="1:5">
      <c r="A33" s="2">
        <v>39798</v>
      </c>
      <c r="B33" s="1">
        <v>115.91894000000001</v>
      </c>
      <c r="C33" s="1">
        <f t="shared" si="0"/>
        <v>0.22198630898633193</v>
      </c>
      <c r="D33" s="1">
        <f t="shared" si="1"/>
        <v>-3.9866244618970703E-2</v>
      </c>
      <c r="E33" s="1">
        <f t="shared" si="2"/>
        <v>1.5893174600196105E-3</v>
      </c>
    </row>
    <row r="34" spans="1:5">
      <c r="A34" s="2">
        <v>39799</v>
      </c>
      <c r="B34" s="1">
        <v>116.17655000000001</v>
      </c>
      <c r="C34" s="1">
        <f t="shared" si="0"/>
        <v>-3.1627802316300384</v>
      </c>
      <c r="D34" s="1">
        <f t="shared" si="1"/>
        <v>-3.4246327852353411</v>
      </c>
      <c r="E34" s="1">
        <f t="shared" si="2"/>
        <v>11.72810971370877</v>
      </c>
    </row>
    <row r="35" spans="1:5">
      <c r="A35" s="2">
        <v>39800</v>
      </c>
      <c r="B35" s="1">
        <v>112.55964</v>
      </c>
      <c r="C35" s="1">
        <f t="shared" si="0"/>
        <v>-10.799415172552926</v>
      </c>
      <c r="D35" s="1">
        <f t="shared" si="1"/>
        <v>-11.06126772615823</v>
      </c>
      <c r="E35" s="1">
        <f t="shared" si="2"/>
        <v>122.35164370974965</v>
      </c>
    </row>
    <row r="36" spans="1:5">
      <c r="A36" s="2">
        <v>39801</v>
      </c>
      <c r="B36" s="1">
        <v>101.03722999999999</v>
      </c>
      <c r="C36" s="1">
        <f t="shared" si="0"/>
        <v>0.90799434937508028</v>
      </c>
      <c r="D36" s="1">
        <f t="shared" si="1"/>
        <v>0.6461417957697777</v>
      </c>
      <c r="E36" s="1">
        <f t="shared" si="2"/>
        <v>0.41749922024059311</v>
      </c>
    </row>
    <row r="37" spans="1:5">
      <c r="A37" s="2">
        <v>39804</v>
      </c>
      <c r="B37" s="1">
        <v>101.95882</v>
      </c>
      <c r="C37" s="1">
        <f t="shared" si="0"/>
        <v>5.4605632223127909</v>
      </c>
      <c r="D37" s="1">
        <f t="shared" si="1"/>
        <v>5.1987106687074887</v>
      </c>
      <c r="E37" s="1">
        <f t="shared" si="2"/>
        <v>27.026592616933065</v>
      </c>
    </row>
    <row r="38" spans="1:5">
      <c r="A38" s="2">
        <v>39805</v>
      </c>
      <c r="B38" s="1">
        <v>107.68116000000001</v>
      </c>
      <c r="C38" s="1">
        <f t="shared" si="0"/>
        <v>4.0169589667856274</v>
      </c>
      <c r="D38" s="1">
        <f t="shared" si="1"/>
        <v>3.7551064131803247</v>
      </c>
      <c r="E38" s="1">
        <f t="shared" si="2"/>
        <v>14.100824174308004</v>
      </c>
    </row>
    <row r="39" spans="1:5">
      <c r="A39" s="2">
        <v>39806</v>
      </c>
      <c r="B39" s="1">
        <v>112.09472</v>
      </c>
      <c r="C39" s="1">
        <f t="shared" si="0"/>
        <v>0.37205428121902256</v>
      </c>
      <c r="D39" s="1">
        <f t="shared" si="1"/>
        <v>0.11020172761371994</v>
      </c>
      <c r="E39" s="1">
        <f t="shared" si="2"/>
        <v>1.2144420769048522E-2</v>
      </c>
    </row>
    <row r="40" spans="1:5">
      <c r="A40" s="2">
        <v>39807</v>
      </c>
      <c r="B40" s="1">
        <v>112.51255</v>
      </c>
      <c r="C40" s="1">
        <f t="shared" si="0"/>
        <v>0</v>
      </c>
      <c r="D40" s="1">
        <f t="shared" si="1"/>
        <v>-0.26185255360530263</v>
      </c>
      <c r="E40" s="1">
        <f t="shared" si="2"/>
        <v>6.8566759829617893E-2</v>
      </c>
    </row>
    <row r="41" spans="1:5">
      <c r="A41" s="2">
        <v>39808</v>
      </c>
      <c r="B41" s="1">
        <v>112.51255</v>
      </c>
      <c r="C41" s="1">
        <f t="shared" si="0"/>
        <v>-5.0273694870734312E-2</v>
      </c>
      <c r="D41" s="1">
        <f t="shared" si="1"/>
        <v>-0.31212624847603693</v>
      </c>
      <c r="E41" s="1">
        <f t="shared" si="2"/>
        <v>9.7422794987724742E-2</v>
      </c>
    </row>
    <row r="42" spans="1:5">
      <c r="A42" s="2">
        <v>39811</v>
      </c>
      <c r="B42" s="1">
        <v>112.456</v>
      </c>
      <c r="C42" s="1">
        <f t="shared" si="0"/>
        <v>-7.1253237097502406E-2</v>
      </c>
      <c r="D42" s="1">
        <f t="shared" si="1"/>
        <v>-0.33310579070280505</v>
      </c>
      <c r="E42" s="1">
        <f t="shared" si="2"/>
        <v>0.11095946779974096</v>
      </c>
    </row>
    <row r="43" spans="1:5">
      <c r="A43" s="2">
        <v>39812</v>
      </c>
      <c r="B43" s="1">
        <v>112.3759</v>
      </c>
      <c r="C43" s="1">
        <f t="shared" si="0"/>
        <v>-0.11451178665372465</v>
      </c>
      <c r="D43" s="1">
        <f t="shared" si="1"/>
        <v>-0.37636434025902726</v>
      </c>
      <c r="E43" s="1">
        <f t="shared" si="2"/>
        <v>0.14165011661861285</v>
      </c>
    </row>
    <row r="44" spans="1:5">
      <c r="A44" s="2">
        <v>39813</v>
      </c>
      <c r="B44" s="1">
        <v>112.24729000000001</v>
      </c>
      <c r="C44" s="1">
        <f t="shared" si="0"/>
        <v>-1.8277731426430677</v>
      </c>
      <c r="D44" s="1">
        <f t="shared" si="1"/>
        <v>-2.0896256962483704</v>
      </c>
      <c r="E44" s="1">
        <f t="shared" si="2"/>
        <v>4.3665355504214869</v>
      </c>
    </row>
    <row r="45" spans="1:5">
      <c r="A45" s="2">
        <v>39824</v>
      </c>
      <c r="B45" s="1">
        <v>110.21429999999999</v>
      </c>
      <c r="C45" s="1">
        <f t="shared" si="0"/>
        <v>2.6581180848060906</v>
      </c>
      <c r="D45" s="1">
        <f t="shared" si="1"/>
        <v>2.3962655312007879</v>
      </c>
      <c r="E45" s="1">
        <f t="shared" si="2"/>
        <v>5.7420884960209939</v>
      </c>
    </row>
    <row r="46" spans="1:5">
      <c r="A46" s="2">
        <v>39825</v>
      </c>
      <c r="B46" s="1">
        <v>113.18321</v>
      </c>
      <c r="C46" s="1">
        <f t="shared" si="0"/>
        <v>2.0110650557794698</v>
      </c>
      <c r="D46" s="1">
        <f t="shared" si="1"/>
        <v>1.7492125021741671</v>
      </c>
      <c r="E46" s="1">
        <f t="shared" si="2"/>
        <v>3.0597443777624105</v>
      </c>
    </row>
    <row r="47" spans="1:5">
      <c r="A47" s="2">
        <v>39826</v>
      </c>
      <c r="B47" s="1">
        <v>115.48244</v>
      </c>
      <c r="C47" s="1">
        <f t="shared" si="0"/>
        <v>1.6850292779674776</v>
      </c>
      <c r="D47" s="1">
        <f t="shared" si="1"/>
        <v>1.4231767243621749</v>
      </c>
      <c r="E47" s="1">
        <f t="shared" si="2"/>
        <v>2.02543198876625</v>
      </c>
    </row>
    <row r="48" spans="1:5">
      <c r="A48" s="2">
        <v>39827</v>
      </c>
      <c r="B48" s="1">
        <v>117.44484</v>
      </c>
      <c r="C48" s="1">
        <f t="shared" si="0"/>
        <v>-9.4345528329368591</v>
      </c>
      <c r="D48" s="1">
        <f t="shared" si="1"/>
        <v>-9.6964053865421622</v>
      </c>
      <c r="E48" s="1">
        <f t="shared" si="2"/>
        <v>94.020277420163865</v>
      </c>
    </row>
    <row r="49" spans="1:5">
      <c r="A49" s="2">
        <v>39828</v>
      </c>
      <c r="B49" s="1">
        <v>106.87108000000001</v>
      </c>
      <c r="C49" s="1">
        <f t="shared" si="0"/>
        <v>0.32209372330212588</v>
      </c>
      <c r="D49" s="1">
        <f t="shared" si="1"/>
        <v>6.0241169696823249E-2</v>
      </c>
      <c r="E49" s="1">
        <f t="shared" si="2"/>
        <v>3.6289985264414556E-3</v>
      </c>
    </row>
    <row r="50" spans="1:5">
      <c r="A50" s="2">
        <v>39829</v>
      </c>
      <c r="B50" s="1">
        <v>107.21586000000001</v>
      </c>
      <c r="C50" s="1">
        <f t="shared" si="0"/>
        <v>1.6107930395861483</v>
      </c>
      <c r="D50" s="1">
        <f t="shared" si="1"/>
        <v>1.3489404859808456</v>
      </c>
      <c r="E50" s="1">
        <f t="shared" si="2"/>
        <v>1.81964043471824</v>
      </c>
    </row>
    <row r="51" spans="1:5">
      <c r="A51" s="2">
        <v>39832</v>
      </c>
      <c r="B51" s="1">
        <v>108.95687</v>
      </c>
      <c r="C51" s="1">
        <f t="shared" si="0"/>
        <v>-4.7440545513164807</v>
      </c>
      <c r="D51" s="1">
        <f t="shared" si="1"/>
        <v>-5.0059071049217829</v>
      </c>
      <c r="E51" s="1">
        <f t="shared" si="2"/>
        <v>25.059105943106385</v>
      </c>
    </row>
    <row r="52" spans="1:5">
      <c r="A52" s="2">
        <v>39833</v>
      </c>
      <c r="B52" s="1">
        <v>103.90859</v>
      </c>
      <c r="C52" s="1">
        <f t="shared" si="0"/>
        <v>1.3542655513767015</v>
      </c>
      <c r="D52" s="1">
        <f t="shared" si="1"/>
        <v>1.0924129977713988</v>
      </c>
      <c r="E52" s="1">
        <f t="shared" si="2"/>
        <v>1.1933661576998942</v>
      </c>
    </row>
    <row r="53" spans="1:5">
      <c r="A53" s="2">
        <v>39834</v>
      </c>
      <c r="B53" s="1">
        <v>105.32536</v>
      </c>
      <c r="C53" s="1">
        <f t="shared" si="0"/>
        <v>1.2510783450456187</v>
      </c>
      <c r="D53" s="1">
        <f t="shared" si="1"/>
        <v>0.98922579144031597</v>
      </c>
      <c r="E53" s="1">
        <f t="shared" si="2"/>
        <v>0.97856766645071946</v>
      </c>
    </row>
    <row r="54" spans="1:5">
      <c r="A54" s="2">
        <v>39835</v>
      </c>
      <c r="B54" s="1">
        <v>106.65134</v>
      </c>
      <c r="C54" s="1">
        <f t="shared" si="0"/>
        <v>-2.4236088701509795</v>
      </c>
      <c r="D54" s="1">
        <f t="shared" si="1"/>
        <v>-2.6854614237562822</v>
      </c>
      <c r="E54" s="1">
        <f t="shared" si="2"/>
        <v>7.2117030584831179</v>
      </c>
    </row>
    <row r="55" spans="1:5">
      <c r="A55" s="2">
        <v>39836</v>
      </c>
      <c r="B55" s="1">
        <v>104.0976</v>
      </c>
      <c r="C55" s="1">
        <f t="shared" si="0"/>
        <v>5.7919156996533845</v>
      </c>
      <c r="D55" s="1">
        <f t="shared" si="1"/>
        <v>5.5300631460480822</v>
      </c>
      <c r="E55" s="1">
        <f t="shared" si="2"/>
        <v>30.581598399279212</v>
      </c>
    </row>
    <row r="56" spans="1:5">
      <c r="A56" s="2">
        <v>39839</v>
      </c>
      <c r="B56" s="1">
        <v>110.30486999999999</v>
      </c>
      <c r="C56" s="1">
        <f t="shared" si="0"/>
        <v>1.9896592387089824</v>
      </c>
      <c r="D56" s="1">
        <f t="shared" si="1"/>
        <v>1.7278066851036797</v>
      </c>
      <c r="E56" s="1">
        <f t="shared" si="2"/>
        <v>2.9853159410889663</v>
      </c>
    </row>
    <row r="57" spans="1:5">
      <c r="A57" s="2">
        <v>39840</v>
      </c>
      <c r="B57" s="1">
        <v>112.52154</v>
      </c>
      <c r="C57" s="1">
        <f t="shared" si="0"/>
        <v>-0.58795058209990747</v>
      </c>
      <c r="D57" s="1">
        <f t="shared" si="1"/>
        <v>-0.84980313570521004</v>
      </c>
      <c r="E57" s="1">
        <f t="shared" si="2"/>
        <v>0.72216536945440768</v>
      </c>
    </row>
    <row r="58" spans="1:5">
      <c r="A58" s="2">
        <v>39841</v>
      </c>
      <c r="B58" s="1">
        <v>111.86190999999999</v>
      </c>
      <c r="C58" s="1">
        <f t="shared" si="0"/>
        <v>-4.1841941030071741</v>
      </c>
      <c r="D58" s="1">
        <f t="shared" si="1"/>
        <v>-4.4460466566124763</v>
      </c>
      <c r="E58" s="1">
        <f t="shared" si="2"/>
        <v>19.767330872774981</v>
      </c>
    </row>
    <row r="59" spans="1:5">
      <c r="A59" s="2">
        <v>39842</v>
      </c>
      <c r="B59" s="1">
        <v>107.27795999999999</v>
      </c>
      <c r="C59" s="1">
        <f t="shared" si="0"/>
        <v>1.3895169883060776</v>
      </c>
      <c r="D59" s="1">
        <f t="shared" si="1"/>
        <v>1.1276644347007749</v>
      </c>
      <c r="E59" s="1">
        <f t="shared" si="2"/>
        <v>1.2716270772890184</v>
      </c>
    </row>
    <row r="60" spans="1:5">
      <c r="A60" s="2">
        <v>39843</v>
      </c>
      <c r="B60" s="1">
        <v>108.77901</v>
      </c>
      <c r="C60" s="1">
        <f t="shared" si="0"/>
        <v>-0.11701194923981002</v>
      </c>
      <c r="D60" s="1">
        <f t="shared" si="1"/>
        <v>-0.37886450284511264</v>
      </c>
      <c r="E60" s="1">
        <f t="shared" si="2"/>
        <v>0.14353831151607435</v>
      </c>
    </row>
    <row r="61" spans="1:5">
      <c r="A61" s="2">
        <v>39846</v>
      </c>
      <c r="B61" s="1">
        <v>108.65179999999999</v>
      </c>
      <c r="C61" s="1">
        <f t="shared" si="0"/>
        <v>7.2798721093999263E-3</v>
      </c>
      <c r="D61" s="1">
        <f t="shared" si="1"/>
        <v>-0.25457268149590273</v>
      </c>
      <c r="E61" s="1">
        <f t="shared" si="2"/>
        <v>6.4807250164014341E-2</v>
      </c>
    </row>
    <row r="62" spans="1:5">
      <c r="A62" s="2">
        <v>39847</v>
      </c>
      <c r="B62" s="1">
        <v>108.65971</v>
      </c>
      <c r="C62" s="1">
        <f t="shared" si="0"/>
        <v>2.3163804490060262</v>
      </c>
      <c r="D62" s="1">
        <f t="shared" si="1"/>
        <v>2.0545278954007236</v>
      </c>
      <c r="E62" s="1">
        <f t="shared" si="2"/>
        <v>4.2210848729797261</v>
      </c>
    </row>
    <row r="63" spans="1:5">
      <c r="A63" s="2">
        <v>39848</v>
      </c>
      <c r="B63" s="1">
        <v>111.20605999999999</v>
      </c>
      <c r="C63" s="1">
        <f t="shared" si="0"/>
        <v>-0.69825754316314348</v>
      </c>
      <c r="D63" s="1">
        <f t="shared" si="1"/>
        <v>-0.96011009676844616</v>
      </c>
      <c r="E63" s="1">
        <f t="shared" si="2"/>
        <v>0.92181139791671507</v>
      </c>
    </row>
    <row r="64" spans="1:5">
      <c r="A64" s="2">
        <v>39849</v>
      </c>
      <c r="B64" s="1">
        <v>110.43226</v>
      </c>
      <c r="C64" s="1">
        <f t="shared" si="0"/>
        <v>-0.58051622146677895</v>
      </c>
      <c r="D64" s="1">
        <f t="shared" si="1"/>
        <v>-0.84236877507208163</v>
      </c>
      <c r="E64" s="1">
        <f t="shared" si="2"/>
        <v>0.70958515321643922</v>
      </c>
    </row>
    <row r="65" spans="1:5">
      <c r="A65" s="2">
        <v>39850</v>
      </c>
      <c r="B65" s="1">
        <v>109.79304</v>
      </c>
      <c r="C65" s="1">
        <f t="shared" si="0"/>
        <v>0.771039753653597</v>
      </c>
      <c r="D65" s="1">
        <f t="shared" si="1"/>
        <v>0.50918720004829443</v>
      </c>
      <c r="E65" s="1">
        <f t="shared" si="2"/>
        <v>0.2592716046930218</v>
      </c>
    </row>
    <row r="66" spans="1:5">
      <c r="A66" s="2">
        <v>39853</v>
      </c>
      <c r="B66" s="1">
        <v>110.64286</v>
      </c>
      <c r="C66" s="1">
        <f t="shared" si="0"/>
        <v>6.6978616183909212</v>
      </c>
      <c r="D66" s="1">
        <f t="shared" si="1"/>
        <v>6.436009064785619</v>
      </c>
      <c r="E66" s="1">
        <f t="shared" si="2"/>
        <v>41.422212682002659</v>
      </c>
    </row>
    <row r="67" spans="1:5">
      <c r="A67" s="2">
        <v>39854</v>
      </c>
      <c r="B67" s="1">
        <v>118.30737999999999</v>
      </c>
      <c r="C67" s="1">
        <f t="shared" si="0"/>
        <v>5.401194891041448</v>
      </c>
      <c r="D67" s="1">
        <f t="shared" si="1"/>
        <v>5.1393423374361458</v>
      </c>
      <c r="E67" s="1">
        <f t="shared" si="2"/>
        <v>26.412839661363627</v>
      </c>
    </row>
    <row r="68" spans="1:5">
      <c r="A68" s="2">
        <v>39855</v>
      </c>
      <c r="B68" s="1">
        <v>124.87311</v>
      </c>
      <c r="C68" s="1">
        <f t="shared" ref="C68:C131" si="3">LN(B69/B68)*100</f>
        <v>2.8592280473482918</v>
      </c>
      <c r="D68" s="1">
        <f t="shared" ref="D68:D131" si="4">C68-$C$253</f>
        <v>2.5973754937429891</v>
      </c>
      <c r="E68" s="1">
        <f t="shared" ref="E68:E131" si="5">D68*D68</f>
        <v>6.7463594554966368</v>
      </c>
    </row>
    <row r="69" spans="1:5">
      <c r="A69" s="2">
        <v>39856</v>
      </c>
      <c r="B69" s="1">
        <v>128.49504999999999</v>
      </c>
      <c r="C69" s="1">
        <f t="shared" si="3"/>
        <v>0.98862935125765394</v>
      </c>
      <c r="D69" s="1">
        <f t="shared" si="4"/>
        <v>0.72677679765235137</v>
      </c>
      <c r="E69" s="1">
        <f t="shared" si="5"/>
        <v>0.52820451360580689</v>
      </c>
    </row>
    <row r="70" spans="1:5">
      <c r="A70" s="2">
        <v>39857</v>
      </c>
      <c r="B70" s="1">
        <v>129.77169000000001</v>
      </c>
      <c r="C70" s="1">
        <f t="shared" si="3"/>
        <v>-0.15313978827322328</v>
      </c>
      <c r="D70" s="1">
        <f t="shared" si="4"/>
        <v>-0.41499234187852591</v>
      </c>
      <c r="E70" s="1">
        <f t="shared" si="5"/>
        <v>0.17221864381782331</v>
      </c>
    </row>
    <row r="71" spans="1:5">
      <c r="A71" s="2">
        <v>39860</v>
      </c>
      <c r="B71" s="1">
        <v>129.57311000000001</v>
      </c>
      <c r="C71" s="1">
        <f t="shared" si="3"/>
        <v>-6.0038020919481268</v>
      </c>
      <c r="D71" s="1">
        <f t="shared" si="4"/>
        <v>-6.265654645553429</v>
      </c>
      <c r="E71" s="1">
        <f t="shared" si="5"/>
        <v>39.258428137345263</v>
      </c>
    </row>
    <row r="72" spans="1:5">
      <c r="A72" s="2">
        <v>39861</v>
      </c>
      <c r="B72" s="1">
        <v>122.02272000000001</v>
      </c>
      <c r="C72" s="1">
        <f t="shared" si="3"/>
        <v>-10.547824201237642</v>
      </c>
      <c r="D72" s="1">
        <f t="shared" si="4"/>
        <v>-10.809676754842945</v>
      </c>
      <c r="E72" s="1">
        <f t="shared" si="5"/>
        <v>116.8491115441919</v>
      </c>
    </row>
    <row r="73" spans="1:5">
      <c r="A73" s="2">
        <v>39862</v>
      </c>
      <c r="B73" s="1">
        <v>109.80752</v>
      </c>
      <c r="C73" s="1">
        <f t="shared" si="3"/>
        <v>2.78098594997501</v>
      </c>
      <c r="D73" s="1">
        <f t="shared" si="4"/>
        <v>2.5191333963697073</v>
      </c>
      <c r="E73" s="1">
        <f t="shared" si="5"/>
        <v>6.3460330687051769</v>
      </c>
    </row>
    <row r="74" spans="1:5">
      <c r="A74" s="2">
        <v>39863</v>
      </c>
      <c r="B74" s="1">
        <v>112.90411</v>
      </c>
      <c r="C74" s="1">
        <f t="shared" si="3"/>
        <v>1.099736297592149</v>
      </c>
      <c r="D74" s="1">
        <f t="shared" si="4"/>
        <v>0.83788374398684629</v>
      </c>
      <c r="E74" s="1">
        <f t="shared" si="5"/>
        <v>0.70204916843741494</v>
      </c>
    </row>
    <row r="75" spans="1:5">
      <c r="A75" s="2">
        <v>39864</v>
      </c>
      <c r="B75" s="1">
        <v>114.15261</v>
      </c>
      <c r="C75" s="1">
        <f t="shared" si="3"/>
        <v>-2.1286321648384972</v>
      </c>
      <c r="D75" s="1">
        <f t="shared" si="4"/>
        <v>-2.3904847184437998</v>
      </c>
      <c r="E75" s="1">
        <f t="shared" si="5"/>
        <v>5.7144171891133331</v>
      </c>
    </row>
    <row r="76" spans="1:5">
      <c r="A76" s="2">
        <v>39868</v>
      </c>
      <c r="B76" s="1">
        <v>111.7484</v>
      </c>
      <c r="C76" s="1">
        <f t="shared" si="3"/>
        <v>0.93025028635703688</v>
      </c>
      <c r="D76" s="1">
        <f t="shared" si="4"/>
        <v>0.66839773275173431</v>
      </c>
      <c r="E76" s="1">
        <f t="shared" si="5"/>
        <v>0.44675552914765881</v>
      </c>
    </row>
    <row r="77" spans="1:5">
      <c r="A77" s="2">
        <v>39869</v>
      </c>
      <c r="B77" s="1">
        <v>112.79279</v>
      </c>
      <c r="C77" s="1">
        <f t="shared" si="3"/>
        <v>6.0505379927153635</v>
      </c>
      <c r="D77" s="1">
        <f t="shared" si="4"/>
        <v>5.7886854391100613</v>
      </c>
      <c r="E77" s="1">
        <f t="shared" si="5"/>
        <v>33.508879112964841</v>
      </c>
    </row>
    <row r="78" spans="1:5">
      <c r="A78" s="2">
        <v>39870</v>
      </c>
      <c r="B78" s="1">
        <v>119.82805</v>
      </c>
      <c r="C78" s="1">
        <f t="shared" si="3"/>
        <v>2.5104408632070654</v>
      </c>
      <c r="D78" s="1">
        <f t="shared" si="4"/>
        <v>2.2485883096017627</v>
      </c>
      <c r="E78" s="1">
        <f t="shared" si="5"/>
        <v>5.0561493860777125</v>
      </c>
    </row>
    <row r="79" spans="1:5">
      <c r="A79" s="2">
        <v>39871</v>
      </c>
      <c r="B79" s="1">
        <v>122.87434</v>
      </c>
      <c r="C79" s="1">
        <f t="shared" si="3"/>
        <v>-0.69796180792776563</v>
      </c>
      <c r="D79" s="1">
        <f t="shared" si="4"/>
        <v>-0.95981436153306832</v>
      </c>
      <c r="E79" s="1">
        <f t="shared" si="5"/>
        <v>0.92124360860513155</v>
      </c>
    </row>
    <row r="80" spans="1:5">
      <c r="A80" s="2">
        <v>39874</v>
      </c>
      <c r="B80" s="1">
        <v>122.01971</v>
      </c>
      <c r="C80" s="1">
        <f t="shared" si="3"/>
        <v>-0.86121503309443181</v>
      </c>
      <c r="D80" s="1">
        <f t="shared" si="4"/>
        <v>-1.1230675866997344</v>
      </c>
      <c r="E80" s="1">
        <f t="shared" si="5"/>
        <v>1.2612808042955654</v>
      </c>
    </row>
    <row r="81" spans="1:5">
      <c r="A81" s="2">
        <v>39875</v>
      </c>
      <c r="B81" s="1">
        <v>120.97337</v>
      </c>
      <c r="C81" s="1">
        <f t="shared" si="3"/>
        <v>3.6062184970479154</v>
      </c>
      <c r="D81" s="1">
        <f t="shared" si="4"/>
        <v>3.3443659434426127</v>
      </c>
      <c r="E81" s="1">
        <f t="shared" si="5"/>
        <v>11.184783563658797</v>
      </c>
    </row>
    <row r="82" spans="1:5">
      <c r="A82" s="2">
        <v>39876</v>
      </c>
      <c r="B82" s="1">
        <v>125.41555</v>
      </c>
      <c r="C82" s="1">
        <f t="shared" si="3"/>
        <v>1.9257224566958591</v>
      </c>
      <c r="D82" s="1">
        <f t="shared" si="4"/>
        <v>1.6638699030905564</v>
      </c>
      <c r="E82" s="1">
        <f t="shared" si="5"/>
        <v>2.7684630544105775</v>
      </c>
    </row>
    <row r="83" spans="1:5">
      <c r="A83" s="2">
        <v>39877</v>
      </c>
      <c r="B83" s="1">
        <v>127.85411000000001</v>
      </c>
      <c r="C83" s="1">
        <f t="shared" si="3"/>
        <v>1.238940782969548</v>
      </c>
      <c r="D83" s="1">
        <f t="shared" si="4"/>
        <v>0.97708822936424533</v>
      </c>
      <c r="E83" s="1">
        <f t="shared" si="5"/>
        <v>0.95470140796215608</v>
      </c>
    </row>
    <row r="84" spans="1:5">
      <c r="A84" s="2">
        <v>39878</v>
      </c>
      <c r="B84" s="1">
        <v>129.44800000000001</v>
      </c>
      <c r="C84" s="1">
        <f t="shared" si="3"/>
        <v>11.328723095735819</v>
      </c>
      <c r="D84" s="1">
        <f t="shared" si="4"/>
        <v>11.066870542130516</v>
      </c>
      <c r="E84" s="1">
        <f t="shared" si="5"/>
        <v>122.47562359627619</v>
      </c>
    </row>
    <row r="85" spans="1:5">
      <c r="A85" s="2">
        <v>39882</v>
      </c>
      <c r="B85" s="1">
        <v>144.97575000000001</v>
      </c>
      <c r="C85" s="1">
        <f t="shared" si="3"/>
        <v>2.7751092241992086</v>
      </c>
      <c r="D85" s="1">
        <f t="shared" si="4"/>
        <v>2.5132566705939059</v>
      </c>
      <c r="E85" s="1">
        <f t="shared" si="5"/>
        <v>6.3164590922847648</v>
      </c>
    </row>
    <row r="86" spans="1:5">
      <c r="A86" s="2">
        <v>39883</v>
      </c>
      <c r="B86" s="1">
        <v>149.05533</v>
      </c>
      <c r="C86" s="1">
        <f t="shared" si="3"/>
        <v>-4.6589794012216732</v>
      </c>
      <c r="D86" s="1">
        <f t="shared" si="4"/>
        <v>-4.9208319548269754</v>
      </c>
      <c r="E86" s="1">
        <f t="shared" si="5"/>
        <v>24.214587127646272</v>
      </c>
    </row>
    <row r="87" spans="1:5">
      <c r="A87" s="2">
        <v>39884</v>
      </c>
      <c r="B87" s="1">
        <v>142.27016</v>
      </c>
      <c r="C87" s="1">
        <f t="shared" si="3"/>
        <v>8.5771135362656779</v>
      </c>
      <c r="D87" s="1">
        <f t="shared" si="4"/>
        <v>8.3152609826603747</v>
      </c>
      <c r="E87" s="1">
        <f t="shared" si="5"/>
        <v>69.143565209753987</v>
      </c>
    </row>
    <row r="88" spans="1:5">
      <c r="A88" s="2">
        <v>39885</v>
      </c>
      <c r="B88" s="1">
        <v>155.01143999999999</v>
      </c>
      <c r="C88" s="1">
        <f t="shared" si="3"/>
        <v>-2.3845677425375156</v>
      </c>
      <c r="D88" s="1">
        <f t="shared" si="4"/>
        <v>-2.6464202961428183</v>
      </c>
      <c r="E88" s="1">
        <f t="shared" si="5"/>
        <v>7.0035403838366417</v>
      </c>
    </row>
    <row r="89" spans="1:5">
      <c r="A89" s="2">
        <v>39888</v>
      </c>
      <c r="B89" s="1">
        <v>151.35881000000001</v>
      </c>
      <c r="C89" s="1">
        <f t="shared" si="3"/>
        <v>3.4332813364057415</v>
      </c>
      <c r="D89" s="1">
        <f t="shared" si="4"/>
        <v>3.1714287828004388</v>
      </c>
      <c r="E89" s="1">
        <f t="shared" si="5"/>
        <v>10.057960524375073</v>
      </c>
    </row>
    <row r="90" spans="1:5">
      <c r="A90" s="2">
        <v>39889</v>
      </c>
      <c r="B90" s="1">
        <v>156.64562000000001</v>
      </c>
      <c r="C90" s="1">
        <f t="shared" si="3"/>
        <v>1.2815811491503386</v>
      </c>
      <c r="D90" s="1">
        <f t="shared" si="4"/>
        <v>1.0197285955450359</v>
      </c>
      <c r="E90" s="1">
        <f t="shared" si="5"/>
        <v>1.0398464085722514</v>
      </c>
    </row>
    <row r="91" spans="1:5">
      <c r="A91" s="2">
        <v>39890</v>
      </c>
      <c r="B91" s="1">
        <v>158.66607999999999</v>
      </c>
      <c r="C91" s="1">
        <f t="shared" si="3"/>
        <v>-0.42218351630173845</v>
      </c>
      <c r="D91" s="1">
        <f t="shared" si="4"/>
        <v>-0.68403606990704113</v>
      </c>
      <c r="E91" s="1">
        <f t="shared" si="5"/>
        <v>0.46790534493387048</v>
      </c>
    </row>
    <row r="92" spans="1:5">
      <c r="A92" s="2">
        <v>39891</v>
      </c>
      <c r="B92" s="1">
        <v>157.99762999999999</v>
      </c>
      <c r="C92" s="1">
        <f t="shared" si="3"/>
        <v>0.52526520399027277</v>
      </c>
      <c r="D92" s="1">
        <f t="shared" si="4"/>
        <v>0.26341265038497014</v>
      </c>
      <c r="E92" s="1">
        <f t="shared" si="5"/>
        <v>6.938622438283451E-2</v>
      </c>
    </row>
    <row r="93" spans="1:5">
      <c r="A93" s="2">
        <v>39892</v>
      </c>
      <c r="B93" s="1">
        <v>158.82972000000001</v>
      </c>
      <c r="C93" s="1">
        <f t="shared" si="3"/>
        <v>2.1079019368562357</v>
      </c>
      <c r="D93" s="1">
        <f t="shared" si="4"/>
        <v>1.846049383250933</v>
      </c>
      <c r="E93" s="1">
        <f t="shared" si="5"/>
        <v>3.4078983254011503</v>
      </c>
    </row>
    <row r="94" spans="1:5">
      <c r="A94" s="2">
        <v>39895</v>
      </c>
      <c r="B94" s="1">
        <v>162.21323000000001</v>
      </c>
      <c r="C94" s="1">
        <f t="shared" si="3"/>
        <v>0.50094634632366331</v>
      </c>
      <c r="D94" s="1">
        <f t="shared" si="4"/>
        <v>0.23909379271836068</v>
      </c>
      <c r="E94" s="1">
        <f t="shared" si="5"/>
        <v>5.7165841716450422E-2</v>
      </c>
    </row>
    <row r="95" spans="1:5">
      <c r="A95" s="2">
        <v>39896</v>
      </c>
      <c r="B95" s="1">
        <v>163.02787000000001</v>
      </c>
      <c r="C95" s="1">
        <f t="shared" si="3"/>
        <v>-2.8477713651695394E-2</v>
      </c>
      <c r="D95" s="1">
        <f t="shared" si="4"/>
        <v>-0.29033026725699801</v>
      </c>
      <c r="E95" s="1">
        <f t="shared" si="5"/>
        <v>8.4291664085519885E-2</v>
      </c>
    </row>
    <row r="96" spans="1:5">
      <c r="A96" s="2">
        <v>39897</v>
      </c>
      <c r="B96" s="1">
        <v>162.98145</v>
      </c>
      <c r="C96" s="1">
        <f t="shared" si="3"/>
        <v>2.2345219003610515</v>
      </c>
      <c r="D96" s="1">
        <f t="shared" si="4"/>
        <v>1.9726693467557488</v>
      </c>
      <c r="E96" s="1">
        <f t="shared" si="5"/>
        <v>3.8914243516297526</v>
      </c>
    </row>
    <row r="97" spans="1:5">
      <c r="A97" s="2">
        <v>39898</v>
      </c>
      <c r="B97" s="1">
        <v>166.6643</v>
      </c>
      <c r="C97" s="1">
        <f t="shared" si="3"/>
        <v>0.49329631272714436</v>
      </c>
      <c r="D97" s="1">
        <f t="shared" si="4"/>
        <v>0.23144375912184173</v>
      </c>
      <c r="E97" s="1">
        <f t="shared" si="5"/>
        <v>5.3566213636449096E-2</v>
      </c>
    </row>
    <row r="98" spans="1:5">
      <c r="A98" s="2">
        <v>39899</v>
      </c>
      <c r="B98" s="1">
        <v>167.48848000000001</v>
      </c>
      <c r="C98" s="1">
        <f t="shared" si="3"/>
        <v>-7.5969192692326697</v>
      </c>
      <c r="D98" s="1">
        <f t="shared" si="4"/>
        <v>-7.8587718228379719</v>
      </c>
      <c r="E98" s="1">
        <f t="shared" si="5"/>
        <v>61.760294563432062</v>
      </c>
    </row>
    <row r="99" spans="1:5">
      <c r="A99" s="2">
        <v>39902</v>
      </c>
      <c r="B99" s="1">
        <v>155.23581999999999</v>
      </c>
      <c r="C99" s="1">
        <f t="shared" si="3"/>
        <v>-4.586384097613994</v>
      </c>
      <c r="D99" s="1">
        <f t="shared" si="4"/>
        <v>-4.8482366512192963</v>
      </c>
      <c r="E99" s="1">
        <f t="shared" si="5"/>
        <v>23.505398626226096</v>
      </c>
    </row>
    <row r="100" spans="1:5">
      <c r="A100" s="2">
        <v>39903</v>
      </c>
      <c r="B100" s="1">
        <v>148.27690999999999</v>
      </c>
      <c r="C100" s="1">
        <f t="shared" si="3"/>
        <v>0.21268611139787977</v>
      </c>
      <c r="D100" s="1">
        <f t="shared" si="4"/>
        <v>-4.9166442207422861E-2</v>
      </c>
      <c r="E100" s="1">
        <f t="shared" si="5"/>
        <v>2.4173390393358524E-3</v>
      </c>
    </row>
    <row r="101" spans="1:5">
      <c r="A101" s="2">
        <v>39904</v>
      </c>
      <c r="B101" s="1">
        <v>148.59261000000001</v>
      </c>
      <c r="C101" s="1">
        <f t="shared" si="3"/>
        <v>8.1356781433197227</v>
      </c>
      <c r="D101" s="1">
        <f t="shared" si="4"/>
        <v>7.8738255897144205</v>
      </c>
      <c r="E101" s="1">
        <f t="shared" si="5"/>
        <v>61.997129417241645</v>
      </c>
    </row>
    <row r="102" spans="1:5">
      <c r="A102" s="2">
        <v>39905</v>
      </c>
      <c r="B102" s="1">
        <v>161.18700000000001</v>
      </c>
      <c r="C102" s="1">
        <f t="shared" si="3"/>
        <v>3.985147029772524</v>
      </c>
      <c r="D102" s="1">
        <f t="shared" si="4"/>
        <v>3.7232944761672213</v>
      </c>
      <c r="E102" s="1">
        <f t="shared" si="5"/>
        <v>13.862921756257343</v>
      </c>
    </row>
    <row r="103" spans="1:5">
      <c r="A103" s="2">
        <v>39906</v>
      </c>
      <c r="B103" s="1">
        <v>167.74025</v>
      </c>
      <c r="C103" s="1">
        <f t="shared" si="3"/>
        <v>4.2562617569462269</v>
      </c>
      <c r="D103" s="1">
        <f t="shared" si="4"/>
        <v>3.9944092033409242</v>
      </c>
      <c r="E103" s="1">
        <f t="shared" si="5"/>
        <v>15.955304883734676</v>
      </c>
    </row>
    <row r="104" spans="1:5">
      <c r="A104" s="2">
        <v>39909</v>
      </c>
      <c r="B104" s="1">
        <v>175.03382999999999</v>
      </c>
      <c r="C104" s="1">
        <f t="shared" si="3"/>
        <v>-4.416858988461307</v>
      </c>
      <c r="D104" s="1">
        <f t="shared" si="4"/>
        <v>-4.6787115420666092</v>
      </c>
      <c r="E104" s="1">
        <f t="shared" si="5"/>
        <v>21.89034169386731</v>
      </c>
    </row>
    <row r="105" spans="1:5">
      <c r="A105" s="2">
        <v>39910</v>
      </c>
      <c r="B105" s="1">
        <v>167.47108</v>
      </c>
      <c r="C105" s="1">
        <f t="shared" si="3"/>
        <v>-1.78873435604271</v>
      </c>
      <c r="D105" s="1">
        <f t="shared" si="4"/>
        <v>-2.0505869096480125</v>
      </c>
      <c r="E105" s="1">
        <f t="shared" si="5"/>
        <v>4.204906674019786</v>
      </c>
    </row>
    <row r="106" spans="1:5">
      <c r="A106" s="2">
        <v>39911</v>
      </c>
      <c r="B106" s="1">
        <v>164.50210000000001</v>
      </c>
      <c r="C106" s="1">
        <f t="shared" si="3"/>
        <v>5.8036757056206971</v>
      </c>
      <c r="D106" s="1">
        <f t="shared" si="4"/>
        <v>5.5418231520153949</v>
      </c>
      <c r="E106" s="1">
        <f t="shared" si="5"/>
        <v>30.711803848213847</v>
      </c>
    </row>
    <row r="107" spans="1:5">
      <c r="A107" s="2">
        <v>39912</v>
      </c>
      <c r="B107" s="1">
        <v>174.33175</v>
      </c>
      <c r="C107" s="1">
        <f t="shared" si="3"/>
        <v>2.1344220410168053</v>
      </c>
      <c r="D107" s="1">
        <f t="shared" si="4"/>
        <v>1.8725694874115026</v>
      </c>
      <c r="E107" s="1">
        <f t="shared" si="5"/>
        <v>3.5065164851845778</v>
      </c>
    </row>
    <row r="108" spans="1:5">
      <c r="A108" s="2">
        <v>39913</v>
      </c>
      <c r="B108" s="1">
        <v>178.09272000000001</v>
      </c>
      <c r="C108" s="1">
        <f t="shared" si="3"/>
        <v>1.5995515954629762</v>
      </c>
      <c r="D108" s="1">
        <f t="shared" si="4"/>
        <v>1.3376990418576735</v>
      </c>
      <c r="E108" s="1">
        <f t="shared" si="5"/>
        <v>1.7894387265869378</v>
      </c>
    </row>
    <row r="109" spans="1:5">
      <c r="A109" s="2">
        <v>39916</v>
      </c>
      <c r="B109" s="1">
        <v>180.96431000000001</v>
      </c>
      <c r="C109" s="1">
        <f t="shared" si="3"/>
        <v>-0.1751380573484545</v>
      </c>
      <c r="D109" s="1">
        <f t="shared" si="4"/>
        <v>-0.43699061095375713</v>
      </c>
      <c r="E109" s="1">
        <f t="shared" si="5"/>
        <v>0.19096079406173791</v>
      </c>
    </row>
    <row r="110" spans="1:5">
      <c r="A110" s="2">
        <v>39917</v>
      </c>
      <c r="B110" s="1">
        <v>180.64765</v>
      </c>
      <c r="C110" s="1">
        <f t="shared" si="3"/>
        <v>-1.3951409384228801</v>
      </c>
      <c r="D110" s="1">
        <f t="shared" si="4"/>
        <v>-1.6569934920281828</v>
      </c>
      <c r="E110" s="1">
        <f t="shared" si="5"/>
        <v>2.7456274326237513</v>
      </c>
    </row>
    <row r="111" spans="1:5">
      <c r="A111" s="2">
        <v>39918</v>
      </c>
      <c r="B111" s="1">
        <v>178.14485999999999</v>
      </c>
      <c r="C111" s="1">
        <f t="shared" si="3"/>
        <v>-1.3233558411459541</v>
      </c>
      <c r="D111" s="1">
        <f t="shared" si="4"/>
        <v>-1.5852083947512567</v>
      </c>
      <c r="E111" s="1">
        <f t="shared" si="5"/>
        <v>2.5128856547898564</v>
      </c>
    </row>
    <row r="112" spans="1:5">
      <c r="A112" s="2">
        <v>39919</v>
      </c>
      <c r="B112" s="1">
        <v>175.80289999999999</v>
      </c>
      <c r="C112" s="1">
        <f t="shared" si="3"/>
        <v>2.1447857885712223E-2</v>
      </c>
      <c r="D112" s="1">
        <f t="shared" si="4"/>
        <v>-0.24040469571959042</v>
      </c>
      <c r="E112" s="1">
        <f t="shared" si="5"/>
        <v>5.7794417724028851E-2</v>
      </c>
    </row>
    <row r="113" spans="1:5">
      <c r="A113" s="2">
        <v>39920</v>
      </c>
      <c r="B113" s="1">
        <v>175.84061</v>
      </c>
      <c r="C113" s="1">
        <f t="shared" si="3"/>
        <v>0.94053251793895687</v>
      </c>
      <c r="D113" s="1">
        <f t="shared" si="4"/>
        <v>0.6786799643336543</v>
      </c>
      <c r="E113" s="1">
        <f t="shared" si="5"/>
        <v>0.46060649398793024</v>
      </c>
    </row>
    <row r="114" spans="1:5">
      <c r="A114" s="2">
        <v>39923</v>
      </c>
      <c r="B114" s="1">
        <v>177.50225</v>
      </c>
      <c r="C114" s="1">
        <f t="shared" si="3"/>
        <v>-1.4662219020957326</v>
      </c>
      <c r="D114" s="1">
        <f t="shared" si="4"/>
        <v>-1.7280744557010352</v>
      </c>
      <c r="E114" s="1">
        <f t="shared" si="5"/>
        <v>2.9862413244464294</v>
      </c>
    </row>
    <row r="115" spans="1:5">
      <c r="A115" s="2">
        <v>39924</v>
      </c>
      <c r="B115" s="1">
        <v>174.91865999999999</v>
      </c>
      <c r="C115" s="1">
        <f t="shared" si="3"/>
        <v>-0.44903776925441796</v>
      </c>
      <c r="D115" s="1">
        <f t="shared" si="4"/>
        <v>-0.71089032285972054</v>
      </c>
      <c r="E115" s="1">
        <f t="shared" si="5"/>
        <v>0.50536505113559771</v>
      </c>
    </row>
    <row r="116" spans="1:5">
      <c r="A116" s="2">
        <v>39925</v>
      </c>
      <c r="B116" s="1">
        <v>174.13497000000001</v>
      </c>
      <c r="C116" s="1">
        <f t="shared" si="3"/>
        <v>2.1478592362627</v>
      </c>
      <c r="D116" s="1">
        <f t="shared" si="4"/>
        <v>1.8860066826573973</v>
      </c>
      <c r="E116" s="1">
        <f t="shared" si="5"/>
        <v>3.5570212070283609</v>
      </c>
    </row>
    <row r="117" spans="1:5">
      <c r="A117" s="2">
        <v>39926</v>
      </c>
      <c r="B117" s="1">
        <v>177.91560000000001</v>
      </c>
      <c r="C117" s="1">
        <f t="shared" si="3"/>
        <v>-0.79501046173929646</v>
      </c>
      <c r="D117" s="1">
        <f t="shared" si="4"/>
        <v>-1.056863015344599</v>
      </c>
      <c r="E117" s="1">
        <f t="shared" si="5"/>
        <v>1.1169594332032782</v>
      </c>
    </row>
    <row r="118" spans="1:5">
      <c r="A118" s="2">
        <v>39927</v>
      </c>
      <c r="B118" s="1">
        <v>176.50676000000001</v>
      </c>
      <c r="C118" s="1">
        <f t="shared" si="3"/>
        <v>-4.4763321188312837</v>
      </c>
      <c r="D118" s="1">
        <f t="shared" si="4"/>
        <v>-4.7381846724365859</v>
      </c>
      <c r="E118" s="1">
        <f t="shared" si="5"/>
        <v>22.450393990112996</v>
      </c>
    </row>
    <row r="119" spans="1:5">
      <c r="A119" s="2">
        <v>39930</v>
      </c>
      <c r="B119" s="1">
        <v>168.77995999999999</v>
      </c>
      <c r="C119" s="1">
        <f t="shared" si="3"/>
        <v>-5.1274534541359067</v>
      </c>
      <c r="D119" s="1">
        <f t="shared" si="4"/>
        <v>-5.3893060077412089</v>
      </c>
      <c r="E119" s="1">
        <f t="shared" si="5"/>
        <v>29.044619245075488</v>
      </c>
    </row>
    <row r="120" spans="1:5">
      <c r="A120" s="2">
        <v>39931</v>
      </c>
      <c r="B120" s="1">
        <v>160.34397000000001</v>
      </c>
      <c r="C120" s="1">
        <f t="shared" si="3"/>
        <v>3.4490609327261939</v>
      </c>
      <c r="D120" s="1">
        <f t="shared" si="4"/>
        <v>3.1872083791208912</v>
      </c>
      <c r="E120" s="1">
        <f t="shared" si="5"/>
        <v>10.158297251938418</v>
      </c>
    </row>
    <row r="121" spans="1:5">
      <c r="A121" s="2">
        <v>39932</v>
      </c>
      <c r="B121" s="1">
        <v>165.97081</v>
      </c>
      <c r="C121" s="1">
        <f t="shared" si="3"/>
        <v>7.8518029664147395</v>
      </c>
      <c r="D121" s="1">
        <f t="shared" si="4"/>
        <v>7.5899504128094373</v>
      </c>
      <c r="E121" s="1">
        <f t="shared" si="5"/>
        <v>57.607347268906146</v>
      </c>
    </row>
    <row r="122" spans="1:5">
      <c r="A122" s="2">
        <v>39933</v>
      </c>
      <c r="B122" s="1">
        <v>179.52778000000001</v>
      </c>
      <c r="C122" s="1">
        <f t="shared" si="3"/>
        <v>6.1397826476741517E-2</v>
      </c>
      <c r="D122" s="1">
        <f t="shared" si="4"/>
        <v>-0.20045472712856111</v>
      </c>
      <c r="E122" s="1">
        <f t="shared" si="5"/>
        <v>4.0182097628185892E-2</v>
      </c>
    </row>
    <row r="123" spans="1:5">
      <c r="A123" s="2">
        <v>39937</v>
      </c>
      <c r="B123" s="1">
        <v>179.63803999999999</v>
      </c>
      <c r="C123" s="1">
        <f t="shared" si="3"/>
        <v>0.26872415857231208</v>
      </c>
      <c r="D123" s="1">
        <f t="shared" si="4"/>
        <v>6.8716049670094481E-3</v>
      </c>
      <c r="E123" s="1">
        <f t="shared" si="5"/>
        <v>4.7218954822628916E-5</v>
      </c>
    </row>
    <row r="124" spans="1:5">
      <c r="A124" s="2">
        <v>39938</v>
      </c>
      <c r="B124" s="1">
        <v>180.12142</v>
      </c>
      <c r="C124" s="1">
        <f t="shared" si="3"/>
        <v>-8.3189611395418223E-2</v>
      </c>
      <c r="D124" s="1">
        <f t="shared" si="4"/>
        <v>-0.34504216500072082</v>
      </c>
      <c r="E124" s="1">
        <f t="shared" si="5"/>
        <v>0.11905409562838465</v>
      </c>
    </row>
    <row r="125" spans="1:5">
      <c r="A125" s="2">
        <v>39939</v>
      </c>
      <c r="B125" s="1">
        <v>179.97164000000001</v>
      </c>
      <c r="C125" s="1">
        <f t="shared" si="3"/>
        <v>5.6433768699037534</v>
      </c>
      <c r="D125" s="1">
        <f t="shared" si="4"/>
        <v>5.3815243162984512</v>
      </c>
      <c r="E125" s="1">
        <f t="shared" si="5"/>
        <v>28.960803966911513</v>
      </c>
    </row>
    <row r="126" spans="1:5">
      <c r="A126" s="2">
        <v>39940</v>
      </c>
      <c r="B126" s="1">
        <v>190.42017000000001</v>
      </c>
      <c r="C126" s="1">
        <f t="shared" si="3"/>
        <v>-3.6739022605991343</v>
      </c>
      <c r="D126" s="1">
        <f t="shared" si="4"/>
        <v>-3.935754814204437</v>
      </c>
      <c r="E126" s="1">
        <f t="shared" si="5"/>
        <v>15.490165957533401</v>
      </c>
    </row>
    <row r="127" spans="1:5">
      <c r="A127" s="2">
        <v>39941</v>
      </c>
      <c r="B127" s="1">
        <v>183.55126999999999</v>
      </c>
      <c r="C127" s="1">
        <f t="shared" si="3"/>
        <v>1.4307303404382654</v>
      </c>
      <c r="D127" s="1">
        <f t="shared" si="4"/>
        <v>1.1688777868329627</v>
      </c>
      <c r="E127" s="1">
        <f t="shared" si="5"/>
        <v>1.366275280551525</v>
      </c>
    </row>
    <row r="128" spans="1:5">
      <c r="A128" s="2">
        <v>39945</v>
      </c>
      <c r="B128" s="1">
        <v>186.19627</v>
      </c>
      <c r="C128" s="1">
        <f t="shared" si="3"/>
        <v>-0.80419701987177961</v>
      </c>
      <c r="D128" s="1">
        <f t="shared" si="4"/>
        <v>-1.0660495734770823</v>
      </c>
      <c r="E128" s="1">
        <f t="shared" si="5"/>
        <v>1.136461693110669</v>
      </c>
    </row>
    <row r="129" spans="1:5">
      <c r="A129" s="2">
        <v>39946</v>
      </c>
      <c r="B129" s="1">
        <v>184.70489000000001</v>
      </c>
      <c r="C129" s="1">
        <f t="shared" si="3"/>
        <v>-6.3613418726567339</v>
      </c>
      <c r="D129" s="1">
        <f t="shared" si="4"/>
        <v>-6.6231944262620361</v>
      </c>
      <c r="E129" s="1">
        <f t="shared" si="5"/>
        <v>43.8667044080685</v>
      </c>
    </row>
    <row r="130" spans="1:5">
      <c r="A130" s="2">
        <v>39947</v>
      </c>
      <c r="B130" s="1">
        <v>173.3211</v>
      </c>
      <c r="C130" s="1">
        <f t="shared" si="3"/>
        <v>-8.6761054885747632E-2</v>
      </c>
      <c r="D130" s="1">
        <f t="shared" si="4"/>
        <v>-0.34861360849105028</v>
      </c>
      <c r="E130" s="1">
        <f t="shared" si="5"/>
        <v>0.12153144802515128</v>
      </c>
    </row>
    <row r="131" spans="1:5">
      <c r="A131" s="2">
        <v>39948</v>
      </c>
      <c r="B131" s="1">
        <v>173.17079000000001</v>
      </c>
      <c r="C131" s="1">
        <f t="shared" si="3"/>
        <v>-0.76146080869205213</v>
      </c>
      <c r="D131" s="1">
        <f t="shared" si="4"/>
        <v>-1.0233133622973547</v>
      </c>
      <c r="E131" s="1">
        <f t="shared" si="5"/>
        <v>1.0471702374563172</v>
      </c>
    </row>
    <row r="132" spans="1:5">
      <c r="A132" s="2">
        <v>39951</v>
      </c>
      <c r="B132" s="1">
        <v>171.85717</v>
      </c>
      <c r="C132" s="1">
        <f t="shared" ref="C132:C195" si="6">LN(B133/B132)*100</f>
        <v>5.2289887241964141</v>
      </c>
      <c r="D132" s="1">
        <f t="shared" ref="D132:D195" si="7">C132-$C$253</f>
        <v>4.9671361705911119</v>
      </c>
      <c r="E132" s="1">
        <f t="shared" ref="E132:E195" si="8">D132*D132</f>
        <v>24.672441737194536</v>
      </c>
    </row>
    <row r="133" spans="1:5">
      <c r="A133" s="2">
        <v>39952</v>
      </c>
      <c r="B133" s="1">
        <v>181.08266</v>
      </c>
      <c r="C133" s="1">
        <f t="shared" si="6"/>
        <v>1.6992613075700589</v>
      </c>
      <c r="D133" s="1">
        <f t="shared" si="7"/>
        <v>1.4374087539647562</v>
      </c>
      <c r="E133" s="1">
        <f t="shared" si="8"/>
        <v>2.0661439259745129</v>
      </c>
    </row>
    <row r="134" spans="1:5">
      <c r="A134" s="2">
        <v>39953</v>
      </c>
      <c r="B134" s="1">
        <v>184.18602000000001</v>
      </c>
      <c r="C134" s="1">
        <f t="shared" si="6"/>
        <v>-0.63526464104661595</v>
      </c>
      <c r="D134" s="1">
        <f t="shared" si="7"/>
        <v>-0.89711719465191853</v>
      </c>
      <c r="E134" s="1">
        <f t="shared" si="8"/>
        <v>0.80481926094012823</v>
      </c>
    </row>
    <row r="135" spans="1:5">
      <c r="A135" s="2">
        <v>39954</v>
      </c>
      <c r="B135" s="1">
        <v>183.01965999999999</v>
      </c>
      <c r="C135" s="1">
        <f t="shared" si="6"/>
        <v>0.97505996361655722</v>
      </c>
      <c r="D135" s="1">
        <f t="shared" si="7"/>
        <v>0.71320741001125465</v>
      </c>
      <c r="E135" s="1">
        <f t="shared" si="8"/>
        <v>0.50866480969496186</v>
      </c>
    </row>
    <row r="136" spans="1:5">
      <c r="A136" s="2">
        <v>39955</v>
      </c>
      <c r="B136" s="1">
        <v>184.81294</v>
      </c>
      <c r="C136" s="1">
        <f t="shared" si="6"/>
        <v>-1.3613099821513321</v>
      </c>
      <c r="D136" s="1">
        <f t="shared" si="7"/>
        <v>-1.6231625357566348</v>
      </c>
      <c r="E136" s="1">
        <f t="shared" si="8"/>
        <v>2.634656617483909</v>
      </c>
    </row>
    <row r="137" spans="1:5">
      <c r="A137" s="2">
        <v>39958</v>
      </c>
      <c r="B137" s="1">
        <v>182.31411</v>
      </c>
      <c r="C137" s="1">
        <f t="shared" si="6"/>
        <v>-1.8246227364761562</v>
      </c>
      <c r="D137" s="1">
        <f t="shared" si="7"/>
        <v>-2.0864752900814589</v>
      </c>
      <c r="E137" s="1">
        <f t="shared" si="8"/>
        <v>4.3533791361205081</v>
      </c>
    </row>
    <row r="138" spans="1:5">
      <c r="A138" s="2">
        <v>39959</v>
      </c>
      <c r="B138" s="1">
        <v>179.01773</v>
      </c>
      <c r="C138" s="1">
        <f t="shared" si="6"/>
        <v>4.5856671917420071</v>
      </c>
      <c r="D138" s="1">
        <f t="shared" si="7"/>
        <v>4.3238146381367049</v>
      </c>
      <c r="E138" s="1">
        <f t="shared" si="8"/>
        <v>18.695373024965242</v>
      </c>
    </row>
    <row r="139" spans="1:5">
      <c r="A139" s="2">
        <v>39960</v>
      </c>
      <c r="B139" s="1">
        <v>187.41802000000001</v>
      </c>
      <c r="C139" s="1">
        <f t="shared" si="6"/>
        <v>4.289688724768804</v>
      </c>
      <c r="D139" s="1">
        <f t="shared" si="7"/>
        <v>4.0278361711635018</v>
      </c>
      <c r="E139" s="1">
        <f t="shared" si="8"/>
        <v>16.223464221733057</v>
      </c>
    </row>
    <row r="140" spans="1:5">
      <c r="A140" s="2">
        <v>39961</v>
      </c>
      <c r="B140" s="1">
        <v>195.6326</v>
      </c>
      <c r="C140" s="1">
        <f t="shared" si="6"/>
        <v>3.6423824800732993</v>
      </c>
      <c r="D140" s="1">
        <f t="shared" si="7"/>
        <v>3.3805299264679967</v>
      </c>
      <c r="E140" s="1">
        <f t="shared" si="8"/>
        <v>11.427982583745719</v>
      </c>
    </row>
    <row r="141" spans="1:5">
      <c r="A141" s="2">
        <v>39962</v>
      </c>
      <c r="B141" s="1">
        <v>202.88964999999999</v>
      </c>
      <c r="C141" s="1">
        <f t="shared" si="6"/>
        <v>6.7723432294753749</v>
      </c>
      <c r="D141" s="1">
        <f t="shared" si="7"/>
        <v>6.5104906758700727</v>
      </c>
      <c r="E141" s="1">
        <f t="shared" si="8"/>
        <v>42.386488840591156</v>
      </c>
    </row>
    <row r="142" spans="1:5">
      <c r="A142" s="2">
        <v>39965</v>
      </c>
      <c r="B142" s="1">
        <v>217.10598999999999</v>
      </c>
      <c r="C142" s="1">
        <f t="shared" si="6"/>
        <v>0.37825988021345602</v>
      </c>
      <c r="D142" s="1">
        <f t="shared" si="7"/>
        <v>0.11640732660815339</v>
      </c>
      <c r="E142" s="1">
        <f t="shared" si="8"/>
        <v>1.3550665688057297E-2</v>
      </c>
    </row>
    <row r="143" spans="1:5">
      <c r="A143" s="2">
        <v>39966</v>
      </c>
      <c r="B143" s="1">
        <v>217.92876999999999</v>
      </c>
      <c r="C143" s="1">
        <f t="shared" si="6"/>
        <v>-2.9433326911294952</v>
      </c>
      <c r="D143" s="1">
        <f t="shared" si="7"/>
        <v>-3.2051852447347979</v>
      </c>
      <c r="E143" s="1">
        <f t="shared" si="8"/>
        <v>10.273212453065666</v>
      </c>
    </row>
    <row r="144" spans="1:5">
      <c r="A144" s="2">
        <v>39967</v>
      </c>
      <c r="B144" s="1">
        <v>211.60787999999999</v>
      </c>
      <c r="C144" s="1">
        <f t="shared" si="6"/>
        <v>-3.3534498894986142</v>
      </c>
      <c r="D144" s="1">
        <f t="shared" si="7"/>
        <v>-3.6153024431039169</v>
      </c>
      <c r="E144" s="1">
        <f t="shared" si="8"/>
        <v>13.070411755113151</v>
      </c>
    </row>
    <row r="145" spans="1:5">
      <c r="A145" s="2">
        <v>39968</v>
      </c>
      <c r="B145" s="1">
        <v>204.62938</v>
      </c>
      <c r="C145" s="1">
        <f t="shared" si="6"/>
        <v>1.4216400608643347</v>
      </c>
      <c r="D145" s="1">
        <f t="shared" si="7"/>
        <v>1.159787507259032</v>
      </c>
      <c r="E145" s="1">
        <f t="shared" si="8"/>
        <v>1.3451070619941192</v>
      </c>
    </row>
    <row r="146" spans="1:5">
      <c r="A146" s="2">
        <v>39969</v>
      </c>
      <c r="B146" s="1">
        <v>207.55924999999999</v>
      </c>
      <c r="C146" s="1">
        <f t="shared" si="6"/>
        <v>-6.4084004058598056</v>
      </c>
      <c r="D146" s="1">
        <f t="shared" si="7"/>
        <v>-6.6702529594651079</v>
      </c>
      <c r="E146" s="1">
        <f t="shared" si="8"/>
        <v>44.492274543253032</v>
      </c>
    </row>
    <row r="147" spans="1:5">
      <c r="A147" s="2">
        <v>39972</v>
      </c>
      <c r="B147" s="1">
        <v>194.67526000000001</v>
      </c>
      <c r="C147" s="1">
        <f t="shared" si="6"/>
        <v>2.8744579729148363</v>
      </c>
      <c r="D147" s="1">
        <f t="shared" si="7"/>
        <v>2.6126054193095336</v>
      </c>
      <c r="E147" s="1">
        <f t="shared" si="8"/>
        <v>6.8257070770055437</v>
      </c>
    </row>
    <row r="148" spans="1:5">
      <c r="A148" s="2">
        <v>39973</v>
      </c>
      <c r="B148" s="1">
        <v>200.35231999999999</v>
      </c>
      <c r="C148" s="1">
        <f t="shared" si="6"/>
        <v>0.72654967341292398</v>
      </c>
      <c r="D148" s="1">
        <f t="shared" si="7"/>
        <v>0.46469711980762135</v>
      </c>
      <c r="E148" s="1">
        <f t="shared" si="8"/>
        <v>0.21594341315749879</v>
      </c>
    </row>
    <row r="149" spans="1:5">
      <c r="A149" s="2">
        <v>39974</v>
      </c>
      <c r="B149" s="1">
        <v>201.81327999999999</v>
      </c>
      <c r="C149" s="1">
        <f t="shared" si="6"/>
        <v>-0.41199490814223222</v>
      </c>
      <c r="D149" s="1">
        <f t="shared" si="7"/>
        <v>-0.67384746174753485</v>
      </c>
      <c r="E149" s="1">
        <f t="shared" si="8"/>
        <v>0.45407040170359542</v>
      </c>
    </row>
    <row r="150" spans="1:5">
      <c r="A150" s="2">
        <v>39975</v>
      </c>
      <c r="B150" s="1">
        <v>200.98353</v>
      </c>
      <c r="C150" s="1">
        <f t="shared" si="6"/>
        <v>-4.7001737086561999</v>
      </c>
      <c r="D150" s="1">
        <f t="shared" si="7"/>
        <v>-4.9620262622615021</v>
      </c>
      <c r="E150" s="1">
        <f t="shared" si="8"/>
        <v>24.621704627372853</v>
      </c>
    </row>
    <row r="151" spans="1:5">
      <c r="A151" s="2">
        <v>39979</v>
      </c>
      <c r="B151" s="1">
        <v>191.75551999999999</v>
      </c>
      <c r="C151" s="1">
        <f t="shared" si="6"/>
        <v>-0.96515215228906615</v>
      </c>
      <c r="D151" s="1">
        <f t="shared" si="7"/>
        <v>-1.2270047058943687</v>
      </c>
      <c r="E151" s="1">
        <f t="shared" si="8"/>
        <v>1.5055405482869262</v>
      </c>
    </row>
    <row r="152" spans="1:5">
      <c r="A152" s="2">
        <v>39980</v>
      </c>
      <c r="B152" s="1">
        <v>189.91369</v>
      </c>
      <c r="C152" s="1">
        <f t="shared" si="6"/>
        <v>-1.9160758509197142</v>
      </c>
      <c r="D152" s="1">
        <f t="shared" si="7"/>
        <v>-2.1779284045250167</v>
      </c>
      <c r="E152" s="1">
        <f t="shared" si="8"/>
        <v>4.7433721352368847</v>
      </c>
    </row>
    <row r="153" spans="1:5">
      <c r="A153" s="2">
        <v>39981</v>
      </c>
      <c r="B153" s="1">
        <v>186.30944</v>
      </c>
      <c r="C153" s="1">
        <f t="shared" si="6"/>
        <v>-5.4407895420788845</v>
      </c>
      <c r="D153" s="1">
        <f t="shared" si="7"/>
        <v>-5.7026420956841868</v>
      </c>
      <c r="E153" s="1">
        <f t="shared" si="8"/>
        <v>32.520126871469337</v>
      </c>
    </row>
    <row r="154" spans="1:5">
      <c r="A154" s="2">
        <v>39982</v>
      </c>
      <c r="B154" s="1">
        <v>176.44355999999999</v>
      </c>
      <c r="C154" s="1">
        <f t="shared" si="6"/>
        <v>2.6402860878322532</v>
      </c>
      <c r="D154" s="1">
        <f t="shared" si="7"/>
        <v>2.3784335342269505</v>
      </c>
      <c r="E154" s="1">
        <f t="shared" si="8"/>
        <v>5.6569460767353021</v>
      </c>
    </row>
    <row r="155" spans="1:5">
      <c r="A155" s="2">
        <v>39983</v>
      </c>
      <c r="B155" s="1">
        <v>181.16422</v>
      </c>
      <c r="C155" s="1">
        <f t="shared" si="6"/>
        <v>-3.682626108265294</v>
      </c>
      <c r="D155" s="1">
        <f t="shared" si="7"/>
        <v>-3.9444786618705967</v>
      </c>
      <c r="E155" s="1">
        <f t="shared" si="8"/>
        <v>15.558911913952453</v>
      </c>
    </row>
    <row r="156" spans="1:5">
      <c r="A156" s="2">
        <v>39986</v>
      </c>
      <c r="B156" s="1">
        <v>174.61396999999999</v>
      </c>
      <c r="C156" s="1">
        <f t="shared" si="6"/>
        <v>-4.2153441759417714</v>
      </c>
      <c r="D156" s="1">
        <f t="shared" si="7"/>
        <v>-4.4771967295470736</v>
      </c>
      <c r="E156" s="1">
        <f t="shared" si="8"/>
        <v>20.045290555067012</v>
      </c>
    </row>
    <row r="157" spans="1:5">
      <c r="A157" s="2">
        <v>39987</v>
      </c>
      <c r="B157" s="1">
        <v>167.40637000000001</v>
      </c>
      <c r="C157" s="1">
        <f t="shared" si="6"/>
        <v>2.450593531207216</v>
      </c>
      <c r="D157" s="1">
        <f t="shared" si="7"/>
        <v>2.1887409776019133</v>
      </c>
      <c r="E157" s="1">
        <f t="shared" si="8"/>
        <v>4.7905870670337789</v>
      </c>
    </row>
    <row r="158" spans="1:5">
      <c r="A158" s="2">
        <v>39988</v>
      </c>
      <c r="B158" s="1">
        <v>171.55950000000001</v>
      </c>
      <c r="C158" s="1">
        <f t="shared" si="6"/>
        <v>-1.320776872734853</v>
      </c>
      <c r="D158" s="1">
        <f t="shared" si="7"/>
        <v>-1.5826294263401557</v>
      </c>
      <c r="E158" s="1">
        <f t="shared" si="8"/>
        <v>2.5047159011177702</v>
      </c>
    </row>
    <row r="159" spans="1:5">
      <c r="A159" s="2">
        <v>39989</v>
      </c>
      <c r="B159" s="1">
        <v>169.30848</v>
      </c>
      <c r="C159" s="1">
        <f t="shared" si="6"/>
        <v>2.4015645033890434</v>
      </c>
      <c r="D159" s="1">
        <f t="shared" si="7"/>
        <v>2.1397119497837407</v>
      </c>
      <c r="E159" s="1">
        <f t="shared" si="8"/>
        <v>4.5783672280473375</v>
      </c>
    </row>
    <row r="160" spans="1:5">
      <c r="A160" s="2">
        <v>39990</v>
      </c>
      <c r="B160" s="1">
        <v>173.42375000000001</v>
      </c>
      <c r="C160" s="1">
        <f t="shared" si="6"/>
        <v>-2.1792653281594143</v>
      </c>
      <c r="D160" s="1">
        <f t="shared" si="7"/>
        <v>-2.441117881764717</v>
      </c>
      <c r="E160" s="1">
        <f t="shared" si="8"/>
        <v>5.9590565126714585</v>
      </c>
    </row>
    <row r="161" spans="1:5">
      <c r="A161" s="2">
        <v>39993</v>
      </c>
      <c r="B161" s="1">
        <v>169.68527</v>
      </c>
      <c r="C161" s="1">
        <f t="shared" si="6"/>
        <v>4.2466815769032813</v>
      </c>
      <c r="D161" s="1">
        <f t="shared" si="7"/>
        <v>3.9848290232979786</v>
      </c>
      <c r="E161" s="1">
        <f t="shared" si="8"/>
        <v>15.878862344917922</v>
      </c>
    </row>
    <row r="162" spans="1:5">
      <c r="A162" s="2">
        <v>39994</v>
      </c>
      <c r="B162" s="1">
        <v>177.04646</v>
      </c>
      <c r="C162" s="1">
        <f t="shared" si="6"/>
        <v>-3.1944667539172427</v>
      </c>
      <c r="D162" s="1">
        <f t="shared" si="7"/>
        <v>-3.4563193075225453</v>
      </c>
      <c r="E162" s="1">
        <f t="shared" si="8"/>
        <v>11.946143155553127</v>
      </c>
    </row>
    <row r="163" spans="1:5">
      <c r="A163" s="2">
        <v>39995</v>
      </c>
      <c r="B163" s="1">
        <v>171.48015000000001</v>
      </c>
      <c r="C163" s="1">
        <f t="shared" si="6"/>
        <v>-0.8097242946354426</v>
      </c>
      <c r="D163" s="1">
        <f t="shared" si="7"/>
        <v>-1.0715768482407453</v>
      </c>
      <c r="E163" s="1">
        <f t="shared" si="8"/>
        <v>1.1482769416855692</v>
      </c>
    </row>
    <row r="164" spans="1:5">
      <c r="A164" s="2">
        <v>39996</v>
      </c>
      <c r="B164" s="1">
        <v>170.09724</v>
      </c>
      <c r="C164" s="1">
        <f t="shared" si="6"/>
        <v>-1.6766201381985171</v>
      </c>
      <c r="D164" s="1">
        <f t="shared" si="7"/>
        <v>-1.9384726918038198</v>
      </c>
      <c r="E164" s="1">
        <f t="shared" si="8"/>
        <v>3.7576763768691466</v>
      </c>
    </row>
    <row r="165" spans="1:5">
      <c r="A165" s="2">
        <v>39997</v>
      </c>
      <c r="B165" s="1">
        <v>167.26912999999999</v>
      </c>
      <c r="C165" s="1">
        <f t="shared" si="6"/>
        <v>-1.9669475906245892</v>
      </c>
      <c r="D165" s="1">
        <f t="shared" si="7"/>
        <v>-2.2288001442298917</v>
      </c>
      <c r="E165" s="1">
        <f t="shared" si="8"/>
        <v>4.9675500829191863</v>
      </c>
    </row>
    <row r="166" spans="1:5">
      <c r="A166" s="2">
        <v>40000</v>
      </c>
      <c r="B166" s="1">
        <v>164.01118</v>
      </c>
      <c r="C166" s="1">
        <f t="shared" si="6"/>
        <v>0.83128321972946706</v>
      </c>
      <c r="D166" s="1">
        <f t="shared" si="7"/>
        <v>0.56943066612416438</v>
      </c>
      <c r="E166" s="1">
        <f t="shared" si="8"/>
        <v>0.32425128352260957</v>
      </c>
    </row>
    <row r="167" spans="1:5">
      <c r="A167" s="2">
        <v>40001</v>
      </c>
      <c r="B167" s="1">
        <v>165.38025999999999</v>
      </c>
      <c r="C167" s="1">
        <f t="shared" si="6"/>
        <v>-4.3605946504600119</v>
      </c>
      <c r="D167" s="1">
        <f t="shared" si="7"/>
        <v>-4.6224472040653142</v>
      </c>
      <c r="E167" s="1">
        <f t="shared" si="8"/>
        <v>21.367018154371241</v>
      </c>
    </row>
    <row r="168" spans="1:5">
      <c r="A168" s="2">
        <v>40002</v>
      </c>
      <c r="B168" s="1">
        <v>158.32366999999999</v>
      </c>
      <c r="C168" s="1">
        <f t="shared" si="6"/>
        <v>0.49118806141714338</v>
      </c>
      <c r="D168" s="1">
        <f t="shared" si="7"/>
        <v>0.22933550781184076</v>
      </c>
      <c r="E168" s="1">
        <f t="shared" si="8"/>
        <v>5.259477514331487E-2</v>
      </c>
    </row>
    <row r="169" spans="1:5">
      <c r="A169" s="2">
        <v>40003</v>
      </c>
      <c r="B169" s="1">
        <v>159.10325</v>
      </c>
      <c r="C169" s="1">
        <f t="shared" si="6"/>
        <v>-1.0300300085250178</v>
      </c>
      <c r="D169" s="1">
        <f t="shared" si="7"/>
        <v>-1.2918825621303205</v>
      </c>
      <c r="E169" s="1">
        <f t="shared" si="8"/>
        <v>1.6689605543364014</v>
      </c>
    </row>
    <row r="170" spans="1:5">
      <c r="A170" s="2">
        <v>40004</v>
      </c>
      <c r="B170" s="1">
        <v>157.47284999999999</v>
      </c>
      <c r="C170" s="1">
        <f t="shared" si="6"/>
        <v>2.342285401456027</v>
      </c>
      <c r="D170" s="1">
        <f t="shared" si="7"/>
        <v>2.0804328478507244</v>
      </c>
      <c r="E170" s="1">
        <f t="shared" si="8"/>
        <v>4.3282008344162755</v>
      </c>
    </row>
    <row r="171" spans="1:5">
      <c r="A171" s="2">
        <v>40007</v>
      </c>
      <c r="B171" s="1">
        <v>161.20484999999999</v>
      </c>
      <c r="C171" s="1">
        <f t="shared" si="6"/>
        <v>1.3153777135269515</v>
      </c>
      <c r="D171" s="1">
        <f t="shared" si="7"/>
        <v>1.0535251599216489</v>
      </c>
      <c r="E171" s="1">
        <f t="shared" si="8"/>
        <v>1.1099152625879358</v>
      </c>
    </row>
    <row r="172" spans="1:5">
      <c r="A172" s="2">
        <v>40008</v>
      </c>
      <c r="B172" s="1">
        <v>163.33931000000001</v>
      </c>
      <c r="C172" s="1">
        <f t="shared" si="6"/>
        <v>1.555695024613112</v>
      </c>
      <c r="D172" s="1">
        <f t="shared" si="7"/>
        <v>1.2938424710078094</v>
      </c>
      <c r="E172" s="1">
        <f t="shared" si="8"/>
        <v>1.674028339783594</v>
      </c>
    </row>
    <row r="173" spans="1:5">
      <c r="A173" s="2">
        <v>40009</v>
      </c>
      <c r="B173" s="1">
        <v>165.90024</v>
      </c>
      <c r="C173" s="1">
        <f t="shared" si="6"/>
        <v>0.53407981959291517</v>
      </c>
      <c r="D173" s="1">
        <f t="shared" si="7"/>
        <v>0.27222726598761254</v>
      </c>
      <c r="E173" s="1">
        <f t="shared" si="8"/>
        <v>7.410768434709035E-2</v>
      </c>
    </row>
    <row r="174" spans="1:5">
      <c r="A174" s="2">
        <v>40010</v>
      </c>
      <c r="B174" s="1">
        <v>166.78864999999999</v>
      </c>
      <c r="C174" s="1">
        <f t="shared" si="6"/>
        <v>1.8610477217622676</v>
      </c>
      <c r="D174" s="1">
        <f t="shared" si="7"/>
        <v>1.5991951681569649</v>
      </c>
      <c r="E174" s="1">
        <f t="shared" si="8"/>
        <v>2.5574251858565833</v>
      </c>
    </row>
    <row r="175" spans="1:5">
      <c r="A175" s="2">
        <v>40011</v>
      </c>
      <c r="B175" s="1">
        <v>169.92173</v>
      </c>
      <c r="C175" s="1">
        <f t="shared" si="6"/>
        <v>2.9776914865267394</v>
      </c>
      <c r="D175" s="1">
        <f t="shared" si="7"/>
        <v>2.7158389329214367</v>
      </c>
      <c r="E175" s="1">
        <f t="shared" si="8"/>
        <v>7.3757811095718484</v>
      </c>
    </row>
    <row r="176" spans="1:5">
      <c r="A176" s="2">
        <v>40014</v>
      </c>
      <c r="B176" s="1">
        <v>175.05756</v>
      </c>
      <c r="C176" s="1">
        <f t="shared" si="6"/>
        <v>2.133634514046256</v>
      </c>
      <c r="D176" s="1">
        <f t="shared" si="7"/>
        <v>1.8717819604409534</v>
      </c>
      <c r="E176" s="1">
        <f t="shared" si="8"/>
        <v>3.5035677074321785</v>
      </c>
    </row>
    <row r="177" spans="1:5">
      <c r="A177" s="2">
        <v>40015</v>
      </c>
      <c r="B177" s="1">
        <v>178.83278000000001</v>
      </c>
      <c r="C177" s="1">
        <f t="shared" si="6"/>
        <v>-1.5252780387390001</v>
      </c>
      <c r="D177" s="1">
        <f t="shared" si="7"/>
        <v>-1.7871305923443028</v>
      </c>
      <c r="E177" s="1">
        <f t="shared" si="8"/>
        <v>3.1938357540928988</v>
      </c>
    </row>
    <row r="178" spans="1:5">
      <c r="A178" s="2">
        <v>40016</v>
      </c>
      <c r="B178" s="1">
        <v>176.12577999999999</v>
      </c>
      <c r="C178" s="1">
        <f t="shared" si="6"/>
        <v>2.156798942706474</v>
      </c>
      <c r="D178" s="1">
        <f t="shared" si="7"/>
        <v>1.8949463891011713</v>
      </c>
      <c r="E178" s="1">
        <f t="shared" si="8"/>
        <v>3.5908218175675679</v>
      </c>
    </row>
    <row r="179" spans="1:5">
      <c r="A179" s="2">
        <v>40017</v>
      </c>
      <c r="B179" s="1">
        <v>179.96572</v>
      </c>
      <c r="C179" s="1">
        <f t="shared" si="6"/>
        <v>3.06375433258036</v>
      </c>
      <c r="D179" s="1">
        <f t="shared" si="7"/>
        <v>2.8019017789750573</v>
      </c>
      <c r="E179" s="1">
        <f t="shared" si="8"/>
        <v>7.8506535790235912</v>
      </c>
    </row>
    <row r="180" spans="1:5">
      <c r="A180" s="2">
        <v>40018</v>
      </c>
      <c r="B180" s="1">
        <v>185.56476000000001</v>
      </c>
      <c r="C180" s="1">
        <f t="shared" si="6"/>
        <v>1.7749838706994887</v>
      </c>
      <c r="D180" s="1">
        <f t="shared" si="7"/>
        <v>1.513131317094186</v>
      </c>
      <c r="E180" s="1">
        <f t="shared" si="8"/>
        <v>2.2895663827711861</v>
      </c>
    </row>
    <row r="181" spans="1:5">
      <c r="A181" s="2">
        <v>40021</v>
      </c>
      <c r="B181" s="1">
        <v>188.88791000000001</v>
      </c>
      <c r="C181" s="1">
        <f t="shared" si="6"/>
        <v>-1.824779425887783</v>
      </c>
      <c r="D181" s="1">
        <f t="shared" si="7"/>
        <v>-2.0866319794930854</v>
      </c>
      <c r="E181" s="1">
        <f t="shared" si="8"/>
        <v>4.354033017843232</v>
      </c>
    </row>
    <row r="182" spans="1:5">
      <c r="A182" s="2">
        <v>40022</v>
      </c>
      <c r="B182" s="1">
        <v>185.47237999999999</v>
      </c>
      <c r="C182" s="1">
        <f t="shared" si="6"/>
        <v>-2.01739471915789</v>
      </c>
      <c r="D182" s="1">
        <f t="shared" si="7"/>
        <v>-2.2792472727631927</v>
      </c>
      <c r="E182" s="1">
        <f t="shared" si="8"/>
        <v>5.1949681303984523</v>
      </c>
    </row>
    <row r="183" spans="1:5">
      <c r="A183" s="2">
        <v>40023</v>
      </c>
      <c r="B183" s="1">
        <v>181.76815999999999</v>
      </c>
      <c r="C183" s="1">
        <f t="shared" si="6"/>
        <v>2.4152223340524532</v>
      </c>
      <c r="D183" s="1">
        <f t="shared" si="7"/>
        <v>2.1533697804471505</v>
      </c>
      <c r="E183" s="1">
        <f t="shared" si="8"/>
        <v>4.6370014113430091</v>
      </c>
    </row>
    <row r="184" spans="1:5">
      <c r="A184" s="2">
        <v>40024</v>
      </c>
      <c r="B184" s="1">
        <v>186.21171000000001</v>
      </c>
      <c r="C184" s="1">
        <f t="shared" si="6"/>
        <v>1.6205723086773456</v>
      </c>
      <c r="D184" s="1">
        <f t="shared" si="7"/>
        <v>1.3587197550720429</v>
      </c>
      <c r="E184" s="1">
        <f t="shared" si="8"/>
        <v>1.8461193728230323</v>
      </c>
    </row>
    <row r="185" spans="1:5">
      <c r="A185" s="2">
        <v>40025</v>
      </c>
      <c r="B185" s="1">
        <v>189.25398999999999</v>
      </c>
      <c r="C185" s="1">
        <f t="shared" si="6"/>
        <v>3.8359372753633894</v>
      </c>
      <c r="D185" s="1">
        <f t="shared" si="7"/>
        <v>3.5740847217580867</v>
      </c>
      <c r="E185" s="1">
        <f t="shared" si="8"/>
        <v>12.77408159830458</v>
      </c>
    </row>
    <row r="186" spans="1:5">
      <c r="A186" s="2">
        <v>40028</v>
      </c>
      <c r="B186" s="1">
        <v>196.65468999999999</v>
      </c>
      <c r="C186" s="1">
        <f t="shared" si="6"/>
        <v>0.15594378078027379</v>
      </c>
      <c r="D186" s="1">
        <f t="shared" si="7"/>
        <v>-0.10590877282502884</v>
      </c>
      <c r="E186" s="1">
        <f t="shared" si="8"/>
        <v>1.1216668161303567E-2</v>
      </c>
    </row>
    <row r="187" spans="1:5">
      <c r="A187" s="2">
        <v>40029</v>
      </c>
      <c r="B187" s="1">
        <v>196.9616</v>
      </c>
      <c r="C187" s="1">
        <f t="shared" si="6"/>
        <v>3.2616087935652369</v>
      </c>
      <c r="D187" s="1">
        <f t="shared" si="7"/>
        <v>2.9997562399599342</v>
      </c>
      <c r="E187" s="1">
        <f t="shared" si="8"/>
        <v>8.9985374991785623</v>
      </c>
    </row>
    <row r="188" spans="1:5">
      <c r="A188" s="2">
        <v>40030</v>
      </c>
      <c r="B188" s="1">
        <v>203.49162999999999</v>
      </c>
      <c r="C188" s="1">
        <f t="shared" si="6"/>
        <v>-1.2544717379486141</v>
      </c>
      <c r="D188" s="1">
        <f t="shared" si="7"/>
        <v>-1.5163242915539168</v>
      </c>
      <c r="E188" s="1">
        <f t="shared" si="8"/>
        <v>2.2992393571564875</v>
      </c>
    </row>
    <row r="189" spans="1:5">
      <c r="A189" s="2">
        <v>40031</v>
      </c>
      <c r="B189" s="1">
        <v>200.95482999999999</v>
      </c>
      <c r="C189" s="1">
        <f t="shared" si="6"/>
        <v>-1.3027599530595415</v>
      </c>
      <c r="D189" s="1">
        <f t="shared" si="7"/>
        <v>-1.5646125066648442</v>
      </c>
      <c r="E189" s="1">
        <f t="shared" si="8"/>
        <v>2.4480122960120472</v>
      </c>
    </row>
    <row r="190" spans="1:5">
      <c r="A190" s="2">
        <v>40032</v>
      </c>
      <c r="B190" s="1">
        <v>198.35384999999999</v>
      </c>
      <c r="C190" s="1">
        <f t="shared" si="6"/>
        <v>1.4809496382318321</v>
      </c>
      <c r="D190" s="1">
        <f t="shared" si="7"/>
        <v>1.2190970846265294</v>
      </c>
      <c r="E190" s="1">
        <f t="shared" si="8"/>
        <v>1.4861977017449035</v>
      </c>
    </row>
    <row r="191" spans="1:5">
      <c r="A191" s="2">
        <v>40035</v>
      </c>
      <c r="B191" s="1">
        <v>201.31323</v>
      </c>
      <c r="C191" s="1">
        <f t="shared" si="6"/>
        <v>-0.21339284516998269</v>
      </c>
      <c r="D191" s="1">
        <f t="shared" si="7"/>
        <v>-0.47524539877528532</v>
      </c>
      <c r="E191" s="1">
        <f t="shared" si="8"/>
        <v>0.22585818905707997</v>
      </c>
    </row>
    <row r="192" spans="1:5">
      <c r="A192" s="2">
        <v>40036</v>
      </c>
      <c r="B192" s="1">
        <v>200.88409999999999</v>
      </c>
      <c r="C192" s="1">
        <f t="shared" si="6"/>
        <v>-5.4876763394915908</v>
      </c>
      <c r="D192" s="1">
        <f t="shared" si="7"/>
        <v>-5.7495288930968931</v>
      </c>
      <c r="E192" s="1">
        <f t="shared" si="8"/>
        <v>33.057082492555985</v>
      </c>
    </row>
    <row r="193" spans="1:5">
      <c r="A193" s="2">
        <v>40037</v>
      </c>
      <c r="B193" s="1">
        <v>190.15725</v>
      </c>
      <c r="C193" s="1">
        <f t="shared" si="6"/>
        <v>4.025323181859541</v>
      </c>
      <c r="D193" s="1">
        <f t="shared" si="7"/>
        <v>3.7634706282542383</v>
      </c>
      <c r="E193" s="1">
        <f t="shared" si="8"/>
        <v>14.16371116973235</v>
      </c>
    </row>
    <row r="194" spans="1:5">
      <c r="A194" s="2">
        <v>40038</v>
      </c>
      <c r="B194" s="1">
        <v>197.96784</v>
      </c>
      <c r="C194" s="1">
        <f t="shared" si="6"/>
        <v>-1.9294825264304254</v>
      </c>
      <c r="D194" s="1">
        <f t="shared" si="7"/>
        <v>-2.1913350800357279</v>
      </c>
      <c r="E194" s="1">
        <f t="shared" si="8"/>
        <v>4.8019494329951895</v>
      </c>
    </row>
    <row r="195" spans="1:5">
      <c r="A195" s="2">
        <v>40039</v>
      </c>
      <c r="B195" s="1">
        <v>194.18469999999999</v>
      </c>
      <c r="C195" s="1">
        <f t="shared" si="6"/>
        <v>-6.4535424434266169</v>
      </c>
      <c r="D195" s="1">
        <f t="shared" si="7"/>
        <v>-6.7153949970319191</v>
      </c>
      <c r="E195" s="1">
        <f t="shared" si="8"/>
        <v>45.096529966161327</v>
      </c>
    </row>
    <row r="196" spans="1:5">
      <c r="A196" s="2">
        <v>40042</v>
      </c>
      <c r="B196" s="1">
        <v>182.04872</v>
      </c>
      <c r="C196" s="1">
        <f t="shared" ref="C196:C249" si="9">LN(B197/B196)*100</f>
        <v>-9.9703556415037167E-3</v>
      </c>
      <c r="D196" s="1">
        <f t="shared" ref="D196:D249" si="10">C196-$C$253</f>
        <v>-0.27182290924680635</v>
      </c>
      <c r="E196" s="1">
        <f t="shared" ref="E196:E249" si="11">D196*D196</f>
        <v>7.3887693991397524E-2</v>
      </c>
    </row>
    <row r="197" spans="1:5">
      <c r="A197" s="2">
        <v>40043</v>
      </c>
      <c r="B197" s="1">
        <v>182.03057000000001</v>
      </c>
      <c r="C197" s="1">
        <f t="shared" si="9"/>
        <v>-1.7985751301059092</v>
      </c>
      <c r="D197" s="1">
        <f t="shared" si="10"/>
        <v>-2.0604276837112119</v>
      </c>
      <c r="E197" s="1">
        <f t="shared" si="11"/>
        <v>4.2453622398035495</v>
      </c>
    </row>
    <row r="198" spans="1:5">
      <c r="A198" s="2">
        <v>40044</v>
      </c>
      <c r="B198" s="1">
        <v>178.78587999999999</v>
      </c>
      <c r="C198" s="1">
        <f t="shared" si="9"/>
        <v>2.5820090063396322</v>
      </c>
      <c r="D198" s="1">
        <f t="shared" si="10"/>
        <v>2.3201564527343295</v>
      </c>
      <c r="E198" s="1">
        <f t="shared" si="11"/>
        <v>5.383125965164747</v>
      </c>
    </row>
    <row r="199" spans="1:5">
      <c r="A199" s="2">
        <v>40045</v>
      </c>
      <c r="B199" s="1">
        <v>183.46225999999999</v>
      </c>
      <c r="C199" s="1">
        <f t="shared" si="9"/>
        <v>1.7489572573766579</v>
      </c>
      <c r="D199" s="1">
        <f t="shared" si="10"/>
        <v>1.4871047037713552</v>
      </c>
      <c r="E199" s="1">
        <f t="shared" si="11"/>
        <v>2.2114803999788899</v>
      </c>
    </row>
    <row r="200" spans="1:5">
      <c r="A200" s="2">
        <v>40046</v>
      </c>
      <c r="B200" s="1">
        <v>186.69916000000001</v>
      </c>
      <c r="C200" s="1">
        <f t="shared" si="9"/>
        <v>7.5628874028500421</v>
      </c>
      <c r="D200" s="1">
        <f t="shared" si="10"/>
        <v>7.3010348492447399</v>
      </c>
      <c r="E200" s="1">
        <f t="shared" si="11"/>
        <v>53.305109869886159</v>
      </c>
    </row>
    <row r="201" spans="1:5">
      <c r="A201" s="2">
        <v>40049</v>
      </c>
      <c r="B201" s="1">
        <v>201.36666</v>
      </c>
      <c r="C201" s="1">
        <f t="shared" si="9"/>
        <v>1.9332477730724427</v>
      </c>
      <c r="D201" s="1">
        <f t="shared" si="10"/>
        <v>1.67139521946714</v>
      </c>
      <c r="E201" s="1">
        <f t="shared" si="11"/>
        <v>2.7935619796576092</v>
      </c>
    </row>
    <row r="202" spans="1:5">
      <c r="A202" s="2">
        <v>40050</v>
      </c>
      <c r="B202" s="1">
        <v>205.29745</v>
      </c>
      <c r="C202" s="1">
        <f t="shared" si="9"/>
        <v>-0.19050031043634413</v>
      </c>
      <c r="D202" s="1">
        <f t="shared" si="10"/>
        <v>-0.45235286404164676</v>
      </c>
      <c r="E202" s="1">
        <f t="shared" si="11"/>
        <v>0.20462311360668056</v>
      </c>
    </row>
    <row r="203" spans="1:5">
      <c r="A203" s="2">
        <v>40051</v>
      </c>
      <c r="B203" s="1">
        <v>204.90673000000001</v>
      </c>
      <c r="C203" s="1">
        <f t="shared" si="9"/>
        <v>-1.7722999179871992</v>
      </c>
      <c r="D203" s="1">
        <f t="shared" si="10"/>
        <v>-2.0341524715925017</v>
      </c>
      <c r="E203" s="1">
        <f t="shared" si="11"/>
        <v>4.1377762776858837</v>
      </c>
    </row>
    <row r="204" spans="1:5">
      <c r="A204" s="2">
        <v>40052</v>
      </c>
      <c r="B204" s="1">
        <v>201.30716000000001</v>
      </c>
      <c r="C204" s="1">
        <f t="shared" si="9"/>
        <v>0.58049680788057456</v>
      </c>
      <c r="D204" s="1">
        <f t="shared" si="10"/>
        <v>0.31864425427527193</v>
      </c>
      <c r="E204" s="1">
        <f t="shared" si="11"/>
        <v>0.10153416078264416</v>
      </c>
    </row>
    <row r="205" spans="1:5">
      <c r="A205" s="2">
        <v>40053</v>
      </c>
      <c r="B205" s="1">
        <v>202.47914</v>
      </c>
      <c r="C205" s="1">
        <f t="shared" si="9"/>
        <v>-2.2317263824724414</v>
      </c>
      <c r="D205" s="1">
        <f t="shared" si="10"/>
        <v>-2.4935789360777441</v>
      </c>
      <c r="E205" s="1">
        <f t="shared" si="11"/>
        <v>6.2179359104506142</v>
      </c>
    </row>
    <row r="206" spans="1:5">
      <c r="A206" s="2">
        <v>40056</v>
      </c>
      <c r="B206" s="1">
        <v>198.01041000000001</v>
      </c>
      <c r="C206" s="1">
        <f t="shared" si="9"/>
        <v>1.3087433521807839</v>
      </c>
      <c r="D206" s="1">
        <f t="shared" si="10"/>
        <v>1.0468907985754812</v>
      </c>
      <c r="E206" s="1">
        <f t="shared" si="11"/>
        <v>1.0959803441420086</v>
      </c>
    </row>
    <row r="207" spans="1:5">
      <c r="A207" s="2">
        <v>40057</v>
      </c>
      <c r="B207" s="1">
        <v>200.61888999999999</v>
      </c>
      <c r="C207" s="1">
        <f t="shared" si="9"/>
        <v>-2.3770044445557241</v>
      </c>
      <c r="D207" s="1">
        <f t="shared" si="10"/>
        <v>-2.6388569981610268</v>
      </c>
      <c r="E207" s="1">
        <f t="shared" si="11"/>
        <v>6.9635662567434258</v>
      </c>
    </row>
    <row r="208" spans="1:5">
      <c r="A208" s="2">
        <v>40058</v>
      </c>
      <c r="B208" s="1">
        <v>195.90639999999999</v>
      </c>
      <c r="C208" s="1">
        <f t="shared" si="9"/>
        <v>2.506534434448608</v>
      </c>
      <c r="D208" s="1">
        <f t="shared" si="10"/>
        <v>2.2446818808433053</v>
      </c>
      <c r="E208" s="1">
        <f t="shared" si="11"/>
        <v>5.0385967461862391</v>
      </c>
    </row>
    <row r="209" spans="1:5">
      <c r="A209" s="2">
        <v>40059</v>
      </c>
      <c r="B209" s="1">
        <v>200.87891999999999</v>
      </c>
      <c r="C209" s="1">
        <f t="shared" si="9"/>
        <v>-0.9954151072162708</v>
      </c>
      <c r="D209" s="1">
        <f t="shared" si="10"/>
        <v>-1.2572676608215734</v>
      </c>
      <c r="E209" s="1">
        <f t="shared" si="11"/>
        <v>1.5807219709477509</v>
      </c>
    </row>
    <row r="210" spans="1:5">
      <c r="A210" s="2">
        <v>40060</v>
      </c>
      <c r="B210" s="1">
        <v>198.88926000000001</v>
      </c>
      <c r="C210" s="1">
        <f t="shared" si="9"/>
        <v>0.75838483198607076</v>
      </c>
      <c r="D210" s="1">
        <f t="shared" si="10"/>
        <v>0.49653227838076813</v>
      </c>
      <c r="E210" s="1">
        <f t="shared" si="11"/>
        <v>0.24654430347399661</v>
      </c>
    </row>
    <row r="211" spans="1:5">
      <c r="A211" s="2">
        <v>40063</v>
      </c>
      <c r="B211" s="1">
        <v>200.40333999999999</v>
      </c>
      <c r="C211" s="1">
        <f t="shared" si="9"/>
        <v>3.8262745072888618</v>
      </c>
      <c r="D211" s="1">
        <f t="shared" si="10"/>
        <v>3.5644219536835591</v>
      </c>
      <c r="E211" s="1">
        <f t="shared" si="11"/>
        <v>12.70510386390132</v>
      </c>
    </row>
    <row r="212" spans="1:5">
      <c r="A212" s="2">
        <v>40064</v>
      </c>
      <c r="B212" s="1">
        <v>208.21991</v>
      </c>
      <c r="C212" s="1">
        <f t="shared" si="9"/>
        <v>1.3145715413945334</v>
      </c>
      <c r="D212" s="1">
        <f t="shared" si="10"/>
        <v>1.0527189877892307</v>
      </c>
      <c r="E212" s="1">
        <f t="shared" si="11"/>
        <v>1.1082172672519823</v>
      </c>
    </row>
    <row r="213" spans="1:5">
      <c r="A213" s="2">
        <v>40065</v>
      </c>
      <c r="B213" s="1">
        <v>210.97517999999999</v>
      </c>
      <c r="C213" s="1">
        <f t="shared" si="9"/>
        <v>-0.5896906802366968</v>
      </c>
      <c r="D213" s="1">
        <f t="shared" si="10"/>
        <v>-0.85154323384199948</v>
      </c>
      <c r="E213" s="1">
        <f t="shared" si="11"/>
        <v>0.72512587910209025</v>
      </c>
    </row>
    <row r="214" spans="1:5">
      <c r="A214" s="2">
        <v>40066</v>
      </c>
      <c r="B214" s="1">
        <v>209.73473999999999</v>
      </c>
      <c r="C214" s="1">
        <f t="shared" si="9"/>
        <v>1.3503022952531436</v>
      </c>
      <c r="D214" s="1">
        <f t="shared" si="10"/>
        <v>1.0884497416478409</v>
      </c>
      <c r="E214" s="1">
        <f t="shared" si="11"/>
        <v>1.1847228400932517</v>
      </c>
    </row>
    <row r="215" spans="1:5">
      <c r="A215" s="2">
        <v>40067</v>
      </c>
      <c r="B215" s="1">
        <v>212.58600000000001</v>
      </c>
      <c r="C215" s="1">
        <f t="shared" si="9"/>
        <v>-1.5291210859759288</v>
      </c>
      <c r="D215" s="1">
        <f t="shared" si="10"/>
        <v>-1.7909736395812315</v>
      </c>
      <c r="E215" s="1">
        <f t="shared" si="11"/>
        <v>3.2075865776748427</v>
      </c>
    </row>
    <row r="216" spans="1:5">
      <c r="A216" s="2">
        <v>40070</v>
      </c>
      <c r="B216" s="1">
        <v>209.36002999999999</v>
      </c>
      <c r="C216" s="1">
        <f t="shared" si="9"/>
        <v>4.1693370464307078</v>
      </c>
      <c r="D216" s="1">
        <f t="shared" si="10"/>
        <v>3.9074844928254051</v>
      </c>
      <c r="E216" s="1">
        <f t="shared" si="11"/>
        <v>15.268435061671013</v>
      </c>
    </row>
    <row r="217" spans="1:5">
      <c r="A217" s="2">
        <v>40071</v>
      </c>
      <c r="B217" s="1">
        <v>218.27348000000001</v>
      </c>
      <c r="C217" s="1">
        <f t="shared" si="9"/>
        <v>4.9894136546067909</v>
      </c>
      <c r="D217" s="1">
        <f t="shared" si="10"/>
        <v>4.7275611010014886</v>
      </c>
      <c r="E217" s="1">
        <f t="shared" si="11"/>
        <v>22.349833963702409</v>
      </c>
    </row>
    <row r="218" spans="1:5">
      <c r="A218" s="2">
        <v>40072</v>
      </c>
      <c r="B218" s="1">
        <v>229.44031000000001</v>
      </c>
      <c r="C218" s="1">
        <f t="shared" si="9"/>
        <v>-0.61517638437998012</v>
      </c>
      <c r="D218" s="1">
        <f t="shared" si="10"/>
        <v>-0.8770289379852827</v>
      </c>
      <c r="E218" s="1">
        <f t="shared" si="11"/>
        <v>0.76917975806359284</v>
      </c>
    </row>
    <row r="219" spans="1:5">
      <c r="A219" s="2">
        <v>40073</v>
      </c>
      <c r="B219" s="1">
        <v>228.03317999999999</v>
      </c>
      <c r="C219" s="1">
        <f t="shared" si="9"/>
        <v>-0.16577550768505597</v>
      </c>
      <c r="D219" s="1">
        <f t="shared" si="10"/>
        <v>-0.42762806129035857</v>
      </c>
      <c r="E219" s="1">
        <f t="shared" si="11"/>
        <v>0.18286575880295067</v>
      </c>
    </row>
    <row r="220" spans="1:5">
      <c r="A220" s="2">
        <v>40074</v>
      </c>
      <c r="B220" s="1">
        <v>227.65547000000001</v>
      </c>
      <c r="C220" s="1">
        <f t="shared" si="9"/>
        <v>-1.3279070861239206</v>
      </c>
      <c r="D220" s="1">
        <f t="shared" si="10"/>
        <v>-1.5897596397292233</v>
      </c>
      <c r="E220" s="1">
        <f t="shared" si="11"/>
        <v>2.5273357121119897</v>
      </c>
    </row>
    <row r="221" spans="1:5">
      <c r="A221" s="2">
        <v>40077</v>
      </c>
      <c r="B221" s="1">
        <v>224.6524</v>
      </c>
      <c r="C221" s="1">
        <f t="shared" si="9"/>
        <v>1.6745758680042109</v>
      </c>
      <c r="D221" s="1">
        <f t="shared" si="10"/>
        <v>1.4127233143989082</v>
      </c>
      <c r="E221" s="1">
        <f t="shared" si="11"/>
        <v>1.9957871630462365</v>
      </c>
    </row>
    <row r="222" spans="1:5">
      <c r="A222" s="2">
        <v>40078</v>
      </c>
      <c r="B222" s="1">
        <v>228.44605000000001</v>
      </c>
      <c r="C222" s="1">
        <f t="shared" si="9"/>
        <v>0.24117950742985039</v>
      </c>
      <c r="D222" s="1">
        <f t="shared" si="10"/>
        <v>-2.0673046175452237E-2</v>
      </c>
      <c r="E222" s="1">
        <f t="shared" si="11"/>
        <v>4.2737483817238036E-4</v>
      </c>
    </row>
    <row r="223" spans="1:5">
      <c r="A223" s="2">
        <v>40079</v>
      </c>
      <c r="B223" s="1">
        <v>228.99768</v>
      </c>
      <c r="C223" s="1">
        <f t="shared" si="9"/>
        <v>-1.0818020340402059</v>
      </c>
      <c r="D223" s="1">
        <f t="shared" si="10"/>
        <v>-1.3436545876455086</v>
      </c>
      <c r="E223" s="1">
        <f t="shared" si="11"/>
        <v>1.8054076509008217</v>
      </c>
    </row>
    <row r="224" spans="1:5">
      <c r="A224" s="2">
        <v>40080</v>
      </c>
      <c r="B224" s="1">
        <v>226.53372999999999</v>
      </c>
      <c r="C224" s="1">
        <f t="shared" si="9"/>
        <v>-2.1026663268452856</v>
      </c>
      <c r="D224" s="1">
        <f t="shared" si="10"/>
        <v>-2.3645188804505883</v>
      </c>
      <c r="E224" s="1">
        <f t="shared" si="11"/>
        <v>5.5909495360073036</v>
      </c>
    </row>
    <row r="225" spans="1:5">
      <c r="A225" s="2">
        <v>40081</v>
      </c>
      <c r="B225" s="1">
        <v>221.82021</v>
      </c>
      <c r="C225" s="1">
        <f t="shared" si="9"/>
        <v>0.97514072312928735</v>
      </c>
      <c r="D225" s="1">
        <f t="shared" si="10"/>
        <v>0.71328816952398477</v>
      </c>
      <c r="E225" s="1">
        <f t="shared" si="11"/>
        <v>0.50878001278287688</v>
      </c>
    </row>
    <row r="226" spans="1:5">
      <c r="A226" s="2">
        <v>40084</v>
      </c>
      <c r="B226" s="1">
        <v>223.99385000000001</v>
      </c>
      <c r="C226" s="1">
        <f t="shared" si="9"/>
        <v>1.6426845851297291</v>
      </c>
      <c r="D226" s="1">
        <f t="shared" si="10"/>
        <v>1.3808320315244265</v>
      </c>
      <c r="E226" s="1">
        <f t="shared" si="11"/>
        <v>1.9066970992838748</v>
      </c>
    </row>
    <row r="227" spans="1:5">
      <c r="A227" s="2">
        <v>40085</v>
      </c>
      <c r="B227" s="1">
        <v>227.70375000000001</v>
      </c>
      <c r="C227" s="1">
        <f t="shared" si="9"/>
        <v>0.56680462618525462</v>
      </c>
      <c r="D227" s="1">
        <f t="shared" si="10"/>
        <v>0.30495207257995199</v>
      </c>
      <c r="E227" s="1">
        <f t="shared" si="11"/>
        <v>9.2995766570808311E-2</v>
      </c>
    </row>
    <row r="228" spans="1:5">
      <c r="A228" s="2">
        <v>40086</v>
      </c>
      <c r="B228" s="1">
        <v>228.99805000000001</v>
      </c>
      <c r="C228" s="1">
        <f t="shared" si="9"/>
        <v>1.3211322760871393</v>
      </c>
      <c r="D228" s="1">
        <f t="shared" si="10"/>
        <v>1.0592797224818367</v>
      </c>
      <c r="E228" s="1">
        <f t="shared" si="11"/>
        <v>1.1220735304611968</v>
      </c>
    </row>
    <row r="229" spans="1:5">
      <c r="A229" s="2">
        <v>40087</v>
      </c>
      <c r="B229" s="1">
        <v>232.04348999999999</v>
      </c>
      <c r="C229" s="1">
        <f t="shared" si="9"/>
        <v>-5.2940964488727147</v>
      </c>
      <c r="D229" s="1">
        <f t="shared" si="10"/>
        <v>-5.5559490024780169</v>
      </c>
      <c r="E229" s="1">
        <f t="shared" si="11"/>
        <v>30.868569318136473</v>
      </c>
    </row>
    <row r="230" spans="1:5">
      <c r="A230" s="2">
        <v>40088</v>
      </c>
      <c r="B230" s="1">
        <v>220.07839999999999</v>
      </c>
      <c r="C230" s="1">
        <f t="shared" si="9"/>
        <v>0.31511778108310179</v>
      </c>
      <c r="D230" s="1">
        <f t="shared" si="10"/>
        <v>5.326522747779916E-2</v>
      </c>
      <c r="E230" s="1">
        <f t="shared" si="11"/>
        <v>2.8371844582616907E-3</v>
      </c>
    </row>
    <row r="231" spans="1:5">
      <c r="A231" s="2">
        <v>40091</v>
      </c>
      <c r="B231" s="1">
        <v>220.773</v>
      </c>
      <c r="C231" s="1">
        <f t="shared" si="9"/>
        <v>2.4474176555048346</v>
      </c>
      <c r="D231" s="1">
        <f t="shared" si="10"/>
        <v>2.1855651018995319</v>
      </c>
      <c r="E231" s="1">
        <f t="shared" si="11"/>
        <v>4.776694814641111</v>
      </c>
    </row>
    <row r="232" spans="1:5">
      <c r="A232" s="2">
        <v>40092</v>
      </c>
      <c r="B232" s="1">
        <v>226.24289999999999</v>
      </c>
      <c r="C232" s="1">
        <f t="shared" si="9"/>
        <v>4.2997939096831557</v>
      </c>
      <c r="D232" s="1">
        <f t="shared" si="10"/>
        <v>4.0379413560778534</v>
      </c>
      <c r="E232" s="1">
        <f t="shared" si="11"/>
        <v>16.304970395123853</v>
      </c>
    </row>
    <row r="233" spans="1:5">
      <c r="A233" s="2">
        <v>40093</v>
      </c>
      <c r="B233" s="1">
        <v>236.18305000000001</v>
      </c>
      <c r="C233" s="1">
        <f t="shared" si="9"/>
        <v>1.9270117637373234</v>
      </c>
      <c r="D233" s="1">
        <f t="shared" si="10"/>
        <v>1.6651592101320207</v>
      </c>
      <c r="E233" s="1">
        <f t="shared" si="11"/>
        <v>2.7727551950874951</v>
      </c>
    </row>
    <row r="234" spans="1:5">
      <c r="A234" s="2">
        <v>40094</v>
      </c>
      <c r="B234" s="1">
        <v>240.77846</v>
      </c>
      <c r="C234" s="1">
        <f t="shared" si="9"/>
        <v>0.63313135771492302</v>
      </c>
      <c r="D234" s="1">
        <f t="shared" si="10"/>
        <v>0.37127880410962039</v>
      </c>
      <c r="E234" s="1">
        <f t="shared" si="11"/>
        <v>0.13784795038106987</v>
      </c>
    </row>
    <row r="235" spans="1:5">
      <c r="A235" s="2">
        <v>40095</v>
      </c>
      <c r="B235" s="1">
        <v>242.30774</v>
      </c>
      <c r="C235" s="1">
        <f t="shared" si="9"/>
        <v>4.5367537005937359</v>
      </c>
      <c r="D235" s="1">
        <f t="shared" si="10"/>
        <v>4.2749011469884337</v>
      </c>
      <c r="E235" s="1">
        <f t="shared" si="11"/>
        <v>18.274779816523026</v>
      </c>
    </row>
    <row r="236" spans="1:5">
      <c r="A236" s="2">
        <v>40098</v>
      </c>
      <c r="B236" s="1">
        <v>253.55382</v>
      </c>
      <c r="C236" s="1">
        <f t="shared" si="9"/>
        <v>-2.1779324919729519</v>
      </c>
      <c r="D236" s="1">
        <f t="shared" si="10"/>
        <v>-2.4397850455782546</v>
      </c>
      <c r="E236" s="1">
        <f t="shared" si="11"/>
        <v>5.9525510686272858</v>
      </c>
    </row>
    <row r="237" spans="1:5">
      <c r="A237" s="2">
        <v>40099</v>
      </c>
      <c r="B237" s="1">
        <v>248.09128999999999</v>
      </c>
      <c r="C237" s="1">
        <f t="shared" si="9"/>
        <v>-0.60519827424060035</v>
      </c>
      <c r="D237" s="1">
        <f t="shared" si="10"/>
        <v>-0.86705082784590304</v>
      </c>
      <c r="E237" s="1">
        <f t="shared" si="11"/>
        <v>0.75177713806826574</v>
      </c>
    </row>
    <row r="238" spans="1:5">
      <c r="A238" s="2">
        <v>40100</v>
      </c>
      <c r="B238" s="1">
        <v>246.59438</v>
      </c>
      <c r="C238" s="1">
        <f t="shared" si="9"/>
        <v>-0.78225431953150537</v>
      </c>
      <c r="D238" s="1">
        <f t="shared" si="10"/>
        <v>-1.0441068731368079</v>
      </c>
      <c r="E238" s="1">
        <f t="shared" si="11"/>
        <v>1.0901591625315223</v>
      </c>
    </row>
    <row r="239" spans="1:5">
      <c r="A239" s="2">
        <v>40101</v>
      </c>
      <c r="B239" s="1">
        <v>244.67291</v>
      </c>
      <c r="C239" s="1">
        <f t="shared" si="9"/>
        <v>1.1609691048916411</v>
      </c>
      <c r="D239" s="1">
        <f t="shared" si="10"/>
        <v>0.89911655128633838</v>
      </c>
      <c r="E239" s="1">
        <f t="shared" si="11"/>
        <v>0.80841057279703876</v>
      </c>
    </row>
    <row r="240" spans="1:5">
      <c r="A240" s="2">
        <v>40102</v>
      </c>
      <c r="B240" s="1">
        <v>247.53004000000001</v>
      </c>
      <c r="C240" s="1">
        <f t="shared" si="9"/>
        <v>-1.45584551615345</v>
      </c>
      <c r="D240" s="1">
        <f t="shared" si="10"/>
        <v>-1.7176980697587527</v>
      </c>
      <c r="E240" s="1">
        <f t="shared" si="11"/>
        <v>2.9504866588529448</v>
      </c>
    </row>
    <row r="241" spans="1:5">
      <c r="A241" s="2">
        <v>40105</v>
      </c>
      <c r="B241" s="1">
        <v>243.95249000000001</v>
      </c>
      <c r="C241" s="1">
        <f t="shared" si="9"/>
        <v>1.4508278174524221</v>
      </c>
      <c r="D241" s="1">
        <f t="shared" si="10"/>
        <v>1.1889752638471194</v>
      </c>
      <c r="E241" s="1">
        <f t="shared" si="11"/>
        <v>1.4136621780403271</v>
      </c>
    </row>
    <row r="242" spans="1:5">
      <c r="A242" s="2">
        <v>40106</v>
      </c>
      <c r="B242" s="1">
        <v>247.51761999999999</v>
      </c>
      <c r="C242" s="1">
        <f t="shared" si="9"/>
        <v>-1.5792836432642812</v>
      </c>
      <c r="D242" s="1">
        <f t="shared" si="10"/>
        <v>-1.8411361968695839</v>
      </c>
      <c r="E242" s="1">
        <f t="shared" si="11"/>
        <v>3.389782495423395</v>
      </c>
    </row>
    <row r="243" spans="1:5">
      <c r="A243" s="2">
        <v>40107</v>
      </c>
      <c r="B243" s="1">
        <v>243.63932</v>
      </c>
      <c r="C243" s="1">
        <f t="shared" si="9"/>
        <v>0.51208893590916527</v>
      </c>
      <c r="D243" s="1">
        <f t="shared" si="10"/>
        <v>0.25023638230386264</v>
      </c>
      <c r="E243" s="1">
        <f t="shared" si="11"/>
        <v>6.2618247028524893E-2</v>
      </c>
    </row>
    <row r="244" spans="1:5">
      <c r="A244" s="2">
        <v>40108</v>
      </c>
      <c r="B244" s="1">
        <v>244.89017000000001</v>
      </c>
      <c r="C244" s="1">
        <f t="shared" si="9"/>
        <v>0.99967369207244905</v>
      </c>
      <c r="D244" s="1">
        <f t="shared" si="10"/>
        <v>0.73782113846714648</v>
      </c>
      <c r="E244" s="1">
        <f t="shared" si="11"/>
        <v>0.54438003236895616</v>
      </c>
    </row>
    <row r="245" spans="1:5">
      <c r="A245" s="2">
        <v>40109</v>
      </c>
      <c r="B245" s="1">
        <v>247.35055</v>
      </c>
      <c r="C245" s="1">
        <f t="shared" si="9"/>
        <v>-0.88018538842446903</v>
      </c>
      <c r="D245" s="1">
        <f t="shared" si="10"/>
        <v>-1.1420379420297717</v>
      </c>
      <c r="E245" s="1">
        <f t="shared" si="11"/>
        <v>1.3042506610355962</v>
      </c>
    </row>
    <row r="246" spans="1:5">
      <c r="A246" s="2">
        <v>40112</v>
      </c>
      <c r="B246" s="1">
        <v>245.18296000000001</v>
      </c>
      <c r="C246" s="1">
        <f t="shared" si="9"/>
        <v>-2.6533781807144186</v>
      </c>
      <c r="D246" s="1">
        <f t="shared" si="10"/>
        <v>-2.9152307343197212</v>
      </c>
      <c r="E246" s="1">
        <f t="shared" si="11"/>
        <v>8.4985702343223011</v>
      </c>
    </row>
    <row r="247" spans="1:5">
      <c r="A247" s="2">
        <v>40113</v>
      </c>
      <c r="B247" s="1">
        <v>238.76288</v>
      </c>
      <c r="C247" s="1">
        <f t="shared" si="9"/>
        <v>-2.1402474790669657</v>
      </c>
      <c r="D247" s="1">
        <f t="shared" si="10"/>
        <v>-2.4021000326722683</v>
      </c>
      <c r="E247" s="1">
        <f t="shared" si="11"/>
        <v>5.7700845669641128</v>
      </c>
    </row>
    <row r="248" spans="1:5">
      <c r="A248" s="2">
        <v>40114</v>
      </c>
      <c r="B248" s="1">
        <v>233.70706000000001</v>
      </c>
      <c r="C248" s="1">
        <f t="shared" si="9"/>
        <v>-3.7854854961243509</v>
      </c>
      <c r="D248" s="1">
        <f t="shared" si="10"/>
        <v>-4.0473380497296532</v>
      </c>
      <c r="E248" s="1">
        <f t="shared" si="11"/>
        <v>16.380945288789434</v>
      </c>
    </row>
    <row r="249" spans="1:5">
      <c r="A249" s="2">
        <v>40115</v>
      </c>
      <c r="B249" s="1">
        <v>225.02547000000001</v>
      </c>
      <c r="C249" s="1">
        <f t="shared" si="9"/>
        <v>1.139315376075565</v>
      </c>
      <c r="D249" s="1">
        <f t="shared" si="10"/>
        <v>0.8774628224702623</v>
      </c>
      <c r="E249" s="1">
        <f t="shared" si="11"/>
        <v>0.76994100481747907</v>
      </c>
    </row>
    <row r="250" spans="1:5">
      <c r="A250" s="2">
        <v>40116</v>
      </c>
      <c r="B250" s="1">
        <v>227.60388</v>
      </c>
      <c r="C250" s="1" t="s">
        <v>3</v>
      </c>
      <c r="D250" s="1" t="s">
        <v>3</v>
      </c>
      <c r="E250" s="1" t="s">
        <v>3</v>
      </c>
    </row>
    <row r="251" spans="1:5" ht="6" customHeight="1"/>
    <row r="252" spans="1:5" ht="28.5" customHeight="1">
      <c r="A252" s="4"/>
      <c r="B252" s="4"/>
      <c r="C252" s="9" t="s">
        <v>7</v>
      </c>
      <c r="D252" s="9" t="s">
        <v>10</v>
      </c>
    </row>
    <row r="253" spans="1:5" ht="30" customHeight="1">
      <c r="A253" s="9" t="s">
        <v>8</v>
      </c>
      <c r="B253" s="10" t="s">
        <v>4</v>
      </c>
      <c r="C253" s="4">
        <f>SUM(C3:C249)/247</f>
        <v>0.26185255360530263</v>
      </c>
      <c r="D253" s="4">
        <f>C253*250</f>
        <v>65.463138401325651</v>
      </c>
    </row>
    <row r="254" spans="1:5" ht="0.75" customHeight="1">
      <c r="A254" s="4"/>
      <c r="B254" s="4"/>
      <c r="C254" s="4"/>
      <c r="D254" s="4"/>
    </row>
    <row r="255" spans="1:5">
      <c r="A255" s="4" t="s">
        <v>9</v>
      </c>
      <c r="B255" s="4"/>
      <c r="C255" s="4">
        <f>SUM(E3:E249)/246</f>
        <v>15.257773694015031</v>
      </c>
      <c r="D255" s="4">
        <f>C255*250</f>
        <v>3814.4434235037575</v>
      </c>
    </row>
    <row r="256" spans="1:5" ht="0.75" customHeight="1">
      <c r="A256" s="4"/>
      <c r="B256" s="4"/>
      <c r="C256" s="4"/>
      <c r="D256" s="4"/>
    </row>
    <row r="257" spans="1:4" ht="14.25" customHeight="1">
      <c r="A257" s="4" t="s">
        <v>14</v>
      </c>
      <c r="B257" s="4"/>
      <c r="C257" s="4"/>
      <c r="D257" s="4">
        <f>Индекс!D255*'Бета-коэффициент'!F255^2</f>
        <v>1415.184102501725</v>
      </c>
    </row>
    <row r="258" spans="1:4" ht="0.75" hidden="1" customHeight="1">
      <c r="A258" s="4"/>
      <c r="B258" s="4"/>
      <c r="C258" s="4"/>
      <c r="D258" s="4"/>
    </row>
    <row r="259" spans="1:4" ht="2.25" hidden="1" customHeight="1">
      <c r="A259" s="4"/>
      <c r="B259" s="4"/>
      <c r="C259" s="4"/>
      <c r="D259" s="4"/>
    </row>
    <row r="260" spans="1:4">
      <c r="A260" s="4" t="s">
        <v>15</v>
      </c>
      <c r="B260" s="4"/>
      <c r="C260" s="4"/>
      <c r="D260" s="4">
        <f>D255-D257</f>
        <v>2399.2593210020323</v>
      </c>
    </row>
  </sheetData>
  <mergeCells count="2">
    <mergeCell ref="A1:E1"/>
    <mergeCell ref="F1:H1"/>
  </mergeCells>
  <pageMargins left="0.9055118110236221" right="0.70866141732283472" top="0.55118110236220474" bottom="0.5511811023622047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44"/>
  <sheetViews>
    <sheetView workbookViewId="0">
      <selection sqref="A1:L1"/>
    </sheetView>
  </sheetViews>
  <sheetFormatPr defaultRowHeight="15"/>
  <cols>
    <col min="1" max="1" width="19.85546875" customWidth="1"/>
    <col min="2" max="2" width="11.5703125" customWidth="1"/>
    <col min="4" max="4" width="10" customWidth="1"/>
    <col min="5" max="5" width="11.140625" customWidth="1"/>
    <col min="6" max="6" width="13.42578125" customWidth="1"/>
    <col min="7" max="7" width="9.140625" customWidth="1"/>
    <col min="8" max="8" width="11.5703125" bestFit="1" customWidth="1"/>
    <col min="9" max="9" width="7.42578125" customWidth="1"/>
    <col min="10" max="10" width="11.5703125" bestFit="1" customWidth="1"/>
    <col min="11" max="11" width="6.85546875" customWidth="1"/>
  </cols>
  <sheetData>
    <row r="1" spans="1:12">
      <c r="A1" s="28" t="s">
        <v>47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30" customHeight="1">
      <c r="A2" s="7" t="s">
        <v>26</v>
      </c>
      <c r="B2" s="7">
        <f>COVAR(Татнефть!D3:D249,Лукойл!D3:D249)</f>
        <v>10.022551772225356</v>
      </c>
      <c r="C2" s="7"/>
      <c r="D2" s="7"/>
      <c r="E2" s="7"/>
      <c r="F2" s="7"/>
      <c r="G2" s="7"/>
      <c r="H2" s="7"/>
      <c r="I2" s="7"/>
      <c r="J2" s="7"/>
      <c r="K2" s="7"/>
      <c r="L2" s="13"/>
    </row>
    <row r="3" spans="1:12" ht="30" customHeight="1">
      <c r="A3" s="7" t="s">
        <v>27</v>
      </c>
      <c r="B3" s="7">
        <f>COVAR(Татнефть!D3:D249,'Холдинг МРСК'!D3:D249)</f>
        <v>6.9649419857851464</v>
      </c>
      <c r="C3" s="7" t="s">
        <v>32</v>
      </c>
      <c r="D3" s="7">
        <f>COVAR(Лукойл!D3:D249,'Холдинг МРСК'!D3:D249)</f>
        <v>6.1888860043840284</v>
      </c>
      <c r="E3" s="7"/>
      <c r="F3" s="7"/>
      <c r="G3" s="7"/>
      <c r="H3" s="7"/>
      <c r="I3" s="7"/>
      <c r="J3" s="7"/>
      <c r="K3" s="7"/>
      <c r="L3" s="13"/>
    </row>
    <row r="4" spans="1:12" ht="19.5" customHeight="1">
      <c r="A4" s="7" t="s">
        <v>28</v>
      </c>
      <c r="B4" s="7">
        <f>COVAR(Татнефть!D3:D249,ВолгаТелеком!D3:D249)</f>
        <v>11.764555616152204</v>
      </c>
      <c r="C4" s="7" t="s">
        <v>33</v>
      </c>
      <c r="D4" s="7">
        <f>COVAR(Лукойл!D3:D249,ВолгаТелеком!D3:D249)</f>
        <v>11.02893884162043</v>
      </c>
      <c r="E4" s="7" t="s">
        <v>37</v>
      </c>
      <c r="F4" s="7">
        <f>COVAR('Холдинг МРСК'!D3:D249,ВолгаТелеком!D3:D249)</f>
        <v>6.950255296393304</v>
      </c>
      <c r="G4" s="7"/>
      <c r="H4" s="7"/>
      <c r="I4" s="7"/>
      <c r="J4" s="7"/>
      <c r="K4" s="7"/>
      <c r="L4" s="13"/>
    </row>
    <row r="5" spans="1:12" ht="27.75" customHeight="1">
      <c r="A5" s="7" t="s">
        <v>29</v>
      </c>
      <c r="B5" s="7">
        <f>COVAR(Татнефть!D3:D249,Газпром!D3:D249)</f>
        <v>10.14957026168401</v>
      </c>
      <c r="C5" s="7" t="s">
        <v>34</v>
      </c>
      <c r="D5" s="7">
        <f>COVAR(Лукойл!D3:D249,Газпром!D3:D249)</f>
        <v>11.377236975916285</v>
      </c>
      <c r="E5" s="7" t="s">
        <v>38</v>
      </c>
      <c r="F5" s="7">
        <f>COVAR('Холдинг МРСК'!D3:D249,Газпром!D3:D249)</f>
        <v>6.538819487352316</v>
      </c>
      <c r="G5" s="7" t="s">
        <v>41</v>
      </c>
      <c r="H5" s="7">
        <f>COVAR(ВолгаТелеком!D3:D249,Газпром!D3:D249)</f>
        <v>11.972680655546656</v>
      </c>
      <c r="I5" s="7"/>
      <c r="J5" s="7"/>
      <c r="K5" s="7"/>
      <c r="L5" s="13"/>
    </row>
    <row r="6" spans="1:12" ht="24.75" customHeight="1">
      <c r="A6" s="7" t="s">
        <v>30</v>
      </c>
      <c r="B6" s="7">
        <f>COVAR(Татнефть!D3:D249,Уралсвязь!D3:D249)</f>
        <v>2.0920637118596384</v>
      </c>
      <c r="C6" s="7" t="s">
        <v>35</v>
      </c>
      <c r="D6" s="7">
        <f>COVAR(Лукойл!D3:D249,Уралсвязь!D3:D249)</f>
        <v>3.3411219908561316</v>
      </c>
      <c r="E6" s="7" t="s">
        <v>39</v>
      </c>
      <c r="F6" s="7">
        <f>COVAR('Холдинг МРСК'!D3:D249,Уралсвязь!D3:D249)</f>
        <v>2.1597139032317441</v>
      </c>
      <c r="G6" s="7" t="s">
        <v>42</v>
      </c>
      <c r="H6" s="7">
        <f>COVAR(ВолгаТелеком!D3:D249,Уралсвязь!D3:D249)</f>
        <v>3.9494630392351406</v>
      </c>
      <c r="I6" s="7" t="s">
        <v>44</v>
      </c>
      <c r="J6" s="7">
        <f>COVAR(Газпром!D3:D249,Уралсвязь!D3:D249)</f>
        <v>3.6090249761697049</v>
      </c>
      <c r="K6" s="7"/>
      <c r="L6" s="13"/>
    </row>
    <row r="7" spans="1:12" ht="24" customHeight="1">
      <c r="A7" s="7" t="s">
        <v>31</v>
      </c>
      <c r="B7" s="7">
        <f>COVAR(Татнефть!D3:D249,Мосэнерго!D3:D249)</f>
        <v>2.9271601144459787</v>
      </c>
      <c r="C7" s="7" t="s">
        <v>36</v>
      </c>
      <c r="D7" s="7">
        <f>COVAR(Лукойл!D3:D249,Мосэнерго!D3:D249)</f>
        <v>1.846201373013755</v>
      </c>
      <c r="E7" s="7" t="s">
        <v>40</v>
      </c>
      <c r="F7" s="7">
        <f>COVAR('Холдинг МРСК'!D3:D249,Мосэнерго!D3:D249)</f>
        <v>3.1822360388516824</v>
      </c>
      <c r="G7" s="7" t="s">
        <v>43</v>
      </c>
      <c r="H7" s="7">
        <f>COVAR(ВолгаТелеком!D3:D249,Мосэнерго!D3:D249)</f>
        <v>2.7763128864514064</v>
      </c>
      <c r="I7" s="7" t="s">
        <v>45</v>
      </c>
      <c r="J7" s="7">
        <f>COVAR(Газпром!D3:D249,Мосэнерго!D3:D249)</f>
        <v>1.7062828921786155</v>
      </c>
      <c r="K7" s="7" t="s">
        <v>46</v>
      </c>
      <c r="L7" s="13">
        <f>COVAR(Уралсвязь!D3:D249,Мосэнерго!D3:D249)</f>
        <v>3.4553788807791253</v>
      </c>
    </row>
    <row r="8" spans="1:1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t="33" customHeight="1">
      <c r="A9" s="30" t="s">
        <v>48</v>
      </c>
      <c r="B9" s="30"/>
      <c r="C9" s="8"/>
      <c r="D9" s="14"/>
      <c r="E9" s="7" t="s">
        <v>78</v>
      </c>
      <c r="F9" s="7" t="s">
        <v>79</v>
      </c>
      <c r="G9" s="8"/>
      <c r="H9" s="8"/>
      <c r="I9" s="8"/>
      <c r="J9" s="8"/>
      <c r="K9" s="8"/>
      <c r="L9" s="8"/>
    </row>
    <row r="10" spans="1:12">
      <c r="A10" s="7" t="s">
        <v>25</v>
      </c>
      <c r="B10" s="13">
        <f>SQRT(Татнефть!C255)</f>
        <v>3.9061200306717447</v>
      </c>
      <c r="C10" s="8"/>
      <c r="D10" s="7" t="s">
        <v>25</v>
      </c>
      <c r="E10" s="14">
        <v>3814.4434000000001</v>
      </c>
      <c r="F10" s="14">
        <f>SQRT(E10)</f>
        <v>61.761180364368037</v>
      </c>
      <c r="G10" s="8"/>
      <c r="H10" s="8"/>
      <c r="I10" s="8"/>
      <c r="J10" s="8"/>
      <c r="K10" s="8"/>
      <c r="L10" s="8"/>
    </row>
    <row r="11" spans="1:12">
      <c r="A11" s="7" t="s">
        <v>49</v>
      </c>
      <c r="B11" s="13">
        <f>SQRT(Лукойл!C255)</f>
        <v>3.6884167458299637</v>
      </c>
      <c r="C11" s="8"/>
      <c r="D11" s="7" t="s">
        <v>49</v>
      </c>
      <c r="E11" s="14">
        <v>3401.105</v>
      </c>
      <c r="F11" s="14">
        <f t="shared" ref="F11:F16" si="0">SQRT(E11)</f>
        <v>58.318993475539337</v>
      </c>
      <c r="G11" s="8"/>
      <c r="H11" s="8"/>
      <c r="I11" s="8"/>
      <c r="J11" s="8"/>
      <c r="K11" s="8"/>
      <c r="L11" s="8"/>
    </row>
    <row r="12" spans="1:12">
      <c r="A12" s="7" t="s">
        <v>50</v>
      </c>
      <c r="B12" s="13">
        <f>SQRT('Холдинг МРСК'!C255)</f>
        <v>3.2806776622664069</v>
      </c>
      <c r="C12" s="8"/>
      <c r="D12" s="7" t="s">
        <v>50</v>
      </c>
      <c r="E12" s="14">
        <v>2690.7109999999998</v>
      </c>
      <c r="F12" s="14">
        <f t="shared" si="0"/>
        <v>51.872063772323536</v>
      </c>
      <c r="G12" s="8"/>
      <c r="H12" s="8"/>
      <c r="I12" s="8"/>
      <c r="J12" s="8"/>
      <c r="K12" s="8"/>
      <c r="L12" s="8"/>
    </row>
    <row r="13" spans="1:12">
      <c r="A13" s="7" t="s">
        <v>51</v>
      </c>
      <c r="B13" s="13">
        <f>SQRT(ВолгаТелеком!C255)</f>
        <v>4.8892051094560456</v>
      </c>
      <c r="C13" s="8"/>
      <c r="D13" s="7" t="s">
        <v>51</v>
      </c>
      <c r="E13" s="14">
        <v>5976.0820000000003</v>
      </c>
      <c r="F13" s="14">
        <f t="shared" si="0"/>
        <v>77.305122728057299</v>
      </c>
      <c r="G13" s="8"/>
      <c r="H13" s="8"/>
      <c r="I13" s="8"/>
      <c r="J13" s="8"/>
      <c r="K13" s="8"/>
      <c r="L13" s="8"/>
    </row>
    <row r="14" spans="1:12">
      <c r="A14" s="7" t="s">
        <v>52</v>
      </c>
      <c r="B14" s="13">
        <f>SQRT(Газпром!C255)</f>
        <v>3.8827764546692118</v>
      </c>
      <c r="C14" s="8"/>
      <c r="D14" s="7" t="s">
        <v>52</v>
      </c>
      <c r="E14" s="14">
        <v>3768.9879999999998</v>
      </c>
      <c r="F14" s="14">
        <f t="shared" si="0"/>
        <v>61.392084180291519</v>
      </c>
      <c r="G14" s="8"/>
      <c r="H14" s="8"/>
      <c r="I14" s="8"/>
      <c r="J14" s="8"/>
      <c r="K14" s="8"/>
      <c r="L14" s="8"/>
    </row>
    <row r="15" spans="1:12">
      <c r="A15" s="7" t="s">
        <v>53</v>
      </c>
      <c r="B15" s="13">
        <f>SQRT(Уралсвязь!C255)</f>
        <v>3.0712652526545079</v>
      </c>
      <c r="C15" s="8"/>
      <c r="D15" s="7" t="s">
        <v>53</v>
      </c>
      <c r="E15" s="14">
        <v>2358.1680000000001</v>
      </c>
      <c r="F15" s="14">
        <f t="shared" si="0"/>
        <v>48.560971983682535</v>
      </c>
      <c r="G15" s="8"/>
      <c r="H15" s="8"/>
      <c r="I15" s="8"/>
      <c r="J15" s="8"/>
      <c r="K15" s="8"/>
      <c r="L15" s="8"/>
    </row>
    <row r="16" spans="1:12">
      <c r="A16" s="7" t="s">
        <v>54</v>
      </c>
      <c r="B16" s="13">
        <f>SQRT(Мосэнерго!C255)</f>
        <v>5.2107038399586187</v>
      </c>
      <c r="C16" s="8"/>
      <c r="D16" s="7" t="s">
        <v>54</v>
      </c>
      <c r="E16" s="14">
        <v>6787.86</v>
      </c>
      <c r="F16" s="14">
        <f t="shared" si="0"/>
        <v>82.388470067115577</v>
      </c>
      <c r="G16" s="8"/>
      <c r="H16" s="8"/>
      <c r="I16" s="8"/>
      <c r="J16" s="8"/>
      <c r="K16" s="8"/>
      <c r="L16" s="8"/>
    </row>
    <row r="17" spans="1:1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>
      <c r="A18" s="31" t="s">
        <v>55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>
      <c r="A19" s="7" t="s">
        <v>26</v>
      </c>
      <c r="B19" s="7">
        <f>B2/(B10*B11)</f>
        <v>0.69565312222882736</v>
      </c>
      <c r="C19" s="7"/>
      <c r="D19" s="7"/>
      <c r="E19" s="7"/>
      <c r="F19" s="7"/>
      <c r="G19" s="7"/>
      <c r="H19" s="7"/>
      <c r="I19" s="7"/>
      <c r="J19" s="7"/>
      <c r="K19" s="7"/>
      <c r="L19" s="13"/>
    </row>
    <row r="20" spans="1:12">
      <c r="A20" s="15" t="s">
        <v>27</v>
      </c>
      <c r="B20" s="15">
        <f>B3/(B10*B12)</f>
        <v>0.54351102393272077</v>
      </c>
      <c r="C20" s="7" t="s">
        <v>32</v>
      </c>
      <c r="D20" s="7">
        <f>D3/(B11*B16)</f>
        <v>0.32201500441205372</v>
      </c>
      <c r="E20" s="7"/>
      <c r="F20" s="7"/>
      <c r="G20" s="7"/>
      <c r="H20" s="7"/>
      <c r="I20" s="7"/>
      <c r="J20" s="7"/>
      <c r="K20" s="7"/>
      <c r="L20" s="13"/>
    </row>
    <row r="21" spans="1:12">
      <c r="A21" s="7" t="s">
        <v>28</v>
      </c>
      <c r="B21" s="7">
        <f>B4/(B10*B13)</f>
        <v>0.61601556495253407</v>
      </c>
      <c r="C21" s="7" t="s">
        <v>33</v>
      </c>
      <c r="D21" s="7">
        <f>D4/(B11*B13)</f>
        <v>0.61158311470693294</v>
      </c>
      <c r="E21" s="7" t="s">
        <v>37</v>
      </c>
      <c r="F21" s="7">
        <f>F4/(B12*B13)</f>
        <v>0.43331022645848705</v>
      </c>
      <c r="G21" s="7"/>
      <c r="H21" s="7"/>
      <c r="I21" s="7"/>
      <c r="J21" s="7"/>
      <c r="K21" s="7"/>
      <c r="L21" s="13"/>
    </row>
    <row r="22" spans="1:12">
      <c r="A22" s="7" t="s">
        <v>29</v>
      </c>
      <c r="B22" s="7">
        <f>B5/(B10*B14)</f>
        <v>0.66920577862061037</v>
      </c>
      <c r="C22" s="7" t="s">
        <v>34</v>
      </c>
      <c r="D22" s="7">
        <f>D5/(B11*B14)</f>
        <v>0.79442779681337394</v>
      </c>
      <c r="E22" s="7" t="s">
        <v>38</v>
      </c>
      <c r="F22" s="7">
        <f>F5/(B12*B14)</f>
        <v>0.51332616245664331</v>
      </c>
      <c r="G22" s="7" t="s">
        <v>41</v>
      </c>
      <c r="H22" s="7">
        <f>H5/(B13*B14)</f>
        <v>0.63068246226947589</v>
      </c>
      <c r="I22" s="7"/>
      <c r="J22" s="7"/>
      <c r="K22" s="7"/>
      <c r="L22" s="13"/>
    </row>
    <row r="23" spans="1:12">
      <c r="A23" s="7" t="s">
        <v>30</v>
      </c>
      <c r="B23" s="7">
        <f>B6/(B10*B15)</f>
        <v>0.17438615237618149</v>
      </c>
      <c r="C23" s="7" t="s">
        <v>35</v>
      </c>
      <c r="D23" s="7">
        <f>D6/(B11*B15)</f>
        <v>0.29494091379249049</v>
      </c>
      <c r="E23" s="7" t="s">
        <v>39</v>
      </c>
      <c r="F23" s="7">
        <f>F6/(B12*B15)</f>
        <v>0.21434597671786201</v>
      </c>
      <c r="G23" s="7" t="s">
        <v>42</v>
      </c>
      <c r="H23" s="7">
        <f>H6/(B13*B15)</f>
        <v>0.26301618287800732</v>
      </c>
      <c r="I23" s="7" t="s">
        <v>44</v>
      </c>
      <c r="J23" s="7">
        <f>J6/(B14*B15)</f>
        <v>0.30264267985216414</v>
      </c>
      <c r="K23" s="7"/>
      <c r="L23" s="13"/>
    </row>
    <row r="24" spans="1:12">
      <c r="A24" s="7" t="s">
        <v>31</v>
      </c>
      <c r="B24" s="7">
        <f>B7/(B10*B16)</f>
        <v>0.14381510554576041</v>
      </c>
      <c r="C24" s="7" t="s">
        <v>36</v>
      </c>
      <c r="D24" s="7">
        <f>D7/(B11*B16)</f>
        <v>9.6060024834103266E-2</v>
      </c>
      <c r="E24" s="7" t="s">
        <v>40</v>
      </c>
      <c r="F24" s="7">
        <f>F7/(B12*B16)</f>
        <v>0.18615402816939006</v>
      </c>
      <c r="G24" s="7" t="s">
        <v>43</v>
      </c>
      <c r="H24" s="7">
        <f>H7/(B13*B16)</f>
        <v>0.10897672745877163</v>
      </c>
      <c r="I24" s="7" t="s">
        <v>45</v>
      </c>
      <c r="J24" s="7">
        <f>J7/(B14*B16)</f>
        <v>8.4335856341307927E-2</v>
      </c>
      <c r="K24" s="7" t="s">
        <v>46</v>
      </c>
      <c r="L24" s="13">
        <f>L7/(B15*B16)</f>
        <v>0.21591457427331423</v>
      </c>
    </row>
    <row r="25" spans="1:1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1:12" ht="30.75" customHeight="1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 ht="17.25" customHeight="1">
      <c r="A27" s="7" t="s">
        <v>61</v>
      </c>
      <c r="B27" s="13">
        <v>0.3</v>
      </c>
      <c r="C27" s="8"/>
      <c r="D27" s="8"/>
      <c r="E27" s="6"/>
      <c r="F27" s="8"/>
      <c r="G27" s="8"/>
      <c r="H27" s="8"/>
      <c r="I27" s="8"/>
      <c r="J27" s="8"/>
      <c r="K27" s="8"/>
      <c r="L27" s="8"/>
    </row>
    <row r="28" spans="1:12" ht="17.25" customHeight="1">
      <c r="A28" s="7" t="s">
        <v>56</v>
      </c>
      <c r="B28" s="13">
        <v>0.3</v>
      </c>
      <c r="C28" s="8"/>
      <c r="D28" s="8"/>
      <c r="E28" s="7" t="s">
        <v>61</v>
      </c>
      <c r="F28" s="13">
        <f>0.15</f>
        <v>0.15</v>
      </c>
      <c r="G28" s="8"/>
      <c r="H28" s="8"/>
      <c r="I28" s="8"/>
      <c r="J28" s="8"/>
      <c r="K28" s="8"/>
      <c r="L28" s="8"/>
    </row>
    <row r="29" spans="1:12" ht="18" customHeight="1">
      <c r="A29" s="7" t="s">
        <v>57</v>
      </c>
      <c r="B29" s="13">
        <v>0.4</v>
      </c>
      <c r="C29" s="8"/>
      <c r="D29" s="8"/>
      <c r="E29" s="7" t="s">
        <v>62</v>
      </c>
      <c r="F29" s="13">
        <f>0.1</f>
        <v>0.1</v>
      </c>
      <c r="G29" s="8"/>
      <c r="H29" s="8"/>
      <c r="I29" s="8"/>
      <c r="J29" s="8"/>
      <c r="K29" s="8"/>
      <c r="L29" s="8"/>
    </row>
    <row r="30" spans="1:12" ht="37.5" customHeight="1">
      <c r="A30" s="7" t="s">
        <v>58</v>
      </c>
      <c r="B30" s="13">
        <f>B27^2*E12+B28^2*E15+2*B27*B28*F12*F15*F23</f>
        <v>551.58623596426992</v>
      </c>
      <c r="C30" s="13">
        <f>B27 ^2*E10+B28^2*E12+B29^2*E15+2*B27*B28*F10*F12*B20+2*B27*B29*F10*F15+2*B28*B29*F12*F15*F23</f>
        <v>2125.5798788487905</v>
      </c>
      <c r="D30" s="8"/>
      <c r="E30" s="7" t="s">
        <v>56</v>
      </c>
      <c r="F30" s="13">
        <f>0.12</f>
        <v>0.12</v>
      </c>
      <c r="G30" s="8"/>
      <c r="H30" s="8"/>
      <c r="I30" s="8"/>
      <c r="J30" s="8"/>
      <c r="K30" s="8"/>
      <c r="L30" s="8"/>
    </row>
    <row r="31" spans="1:12" ht="30" customHeight="1">
      <c r="A31" s="7" t="s">
        <v>59</v>
      </c>
      <c r="B31" s="13">
        <f>B30-B32</f>
        <v>330.40507599585487</v>
      </c>
      <c r="C31" s="13">
        <f>C30-C32</f>
        <v>1652.5759240222465</v>
      </c>
      <c r="D31" s="8"/>
      <c r="E31" s="7" t="s">
        <v>63</v>
      </c>
      <c r="F31" s="13">
        <f>0.06</f>
        <v>0.06</v>
      </c>
      <c r="G31" s="8"/>
      <c r="H31" s="8"/>
      <c r="I31" s="8"/>
      <c r="J31" s="8"/>
      <c r="K31" s="8"/>
      <c r="L31" s="8"/>
    </row>
    <row r="32" spans="1:12" ht="48" customHeight="1">
      <c r="A32" s="7" t="s">
        <v>60</v>
      </c>
      <c r="B32" s="13">
        <f>B27^2*'Холдинг МРСК'!D260+'21 Ковариации'!B28^2*Уралсвязь!D260</f>
        <v>221.18115996841505</v>
      </c>
      <c r="C32" s="13">
        <f>B27^2*Татнефть!D260+'21 Ковариации'!B28^2*'Холдинг МРСК'!D260+'21 Ковариации'!B29^2*Уралсвязь!D260</f>
        <v>473.00395482654403</v>
      </c>
      <c r="D32" s="8"/>
      <c r="E32" s="7" t="s">
        <v>64</v>
      </c>
      <c r="F32" s="13">
        <f>0.06</f>
        <v>0.06</v>
      </c>
      <c r="G32" s="8"/>
      <c r="H32" s="8"/>
      <c r="I32" s="8"/>
      <c r="J32" s="8"/>
      <c r="K32" s="8"/>
      <c r="L32" s="8"/>
    </row>
    <row r="33" spans="1:12">
      <c r="A33" s="8"/>
      <c r="B33" s="8"/>
      <c r="C33" s="8"/>
      <c r="D33" s="8"/>
      <c r="E33" s="7" t="s">
        <v>57</v>
      </c>
      <c r="F33" s="13">
        <f>0.35</f>
        <v>0.35</v>
      </c>
      <c r="G33" s="8"/>
      <c r="H33" s="8"/>
      <c r="I33" s="8"/>
      <c r="J33" s="8"/>
      <c r="K33" s="8"/>
      <c r="L33" s="8"/>
    </row>
    <row r="34" spans="1:12">
      <c r="A34" s="15"/>
      <c r="B34" s="16"/>
      <c r="C34" s="8"/>
      <c r="D34" s="8"/>
      <c r="E34" s="7" t="s">
        <v>65</v>
      </c>
      <c r="F34" s="13">
        <f>0.16</f>
        <v>0.16</v>
      </c>
      <c r="G34" s="8"/>
      <c r="H34" s="8"/>
      <c r="I34" s="8"/>
      <c r="J34" s="8"/>
      <c r="K34" s="8"/>
      <c r="L34" s="8"/>
    </row>
    <row r="35" spans="1:12">
      <c r="A35" s="15" t="s">
        <v>61</v>
      </c>
      <c r="B35" s="16">
        <v>0.17</v>
      </c>
      <c r="C35" s="8"/>
      <c r="D35" s="8"/>
      <c r="E35" s="8"/>
      <c r="F35" s="8">
        <f>SUM(F28:F34)</f>
        <v>1</v>
      </c>
      <c r="G35" s="8"/>
      <c r="H35" s="8"/>
      <c r="I35" s="8"/>
      <c r="J35" s="8"/>
      <c r="K35" s="8"/>
      <c r="L35" s="8"/>
    </row>
    <row r="36" spans="1:12" ht="18.75" customHeight="1">
      <c r="A36" s="15" t="s">
        <v>62</v>
      </c>
      <c r="B36" s="16">
        <v>0.13</v>
      </c>
      <c r="C36" s="8"/>
      <c r="D36" s="8"/>
      <c r="E36" s="7" t="s">
        <v>58</v>
      </c>
      <c r="F36" s="13">
        <f>F28^2*E10+F29^2*E11+F30^2*E12+F31^2*E13+F32^2*E14+F33^2*E15+F34^2*E16+2*F28*F29*F10*F11*B19+2*F28*F30*F10*F12*B20+2*F28*F31*F10*F13*B21+F28*F32*F10*F14*B22+2*F28*F33*F10*F15*B23+2*F28*F34*F10*F16*B24+2*F29*F30*F11*F12*D20+2*F29*F31*F11*F13*D21+2*F29*F32*F11*F14*D22+2*F29*F33*F11*F15*D23+2*F29*F34*F11*F16*D24+2*F30*F31*F12*F13*F21+2*F30*F32*F12*F14*F22+2*F30*F33*F12*F15*F23+2*F30*F34*F12*F16*F24+2*F31*F32*F13*F14*H22+2*F31*F33*F13*F15*H23+2*F31*F34*F13*F16*H24+2*F32*F33*F14*F15*J23+2*F32*F34*F14*F16*J24+2*F33*F34*F15*F16*L24</f>
        <v>1467.4657909196567</v>
      </c>
      <c r="G36" s="13"/>
      <c r="H36" s="8"/>
      <c r="I36" s="8"/>
      <c r="J36" s="8"/>
      <c r="K36" s="8"/>
      <c r="L36" s="8"/>
    </row>
    <row r="37" spans="1:12" ht="28.5" customHeight="1">
      <c r="A37" s="15" t="s">
        <v>56</v>
      </c>
      <c r="B37" s="16">
        <v>0.25</v>
      </c>
      <c r="C37" s="8"/>
      <c r="D37" s="8"/>
      <c r="E37" s="7" t="s">
        <v>59</v>
      </c>
      <c r="F37" s="13">
        <f>F36-F38</f>
        <v>1117.9492853421959</v>
      </c>
      <c r="G37" s="13"/>
      <c r="H37" s="8"/>
      <c r="I37" s="8"/>
      <c r="J37" s="8"/>
      <c r="K37" s="8"/>
      <c r="L37" s="8"/>
    </row>
    <row r="38" spans="1:12" ht="27.75" customHeight="1">
      <c r="A38" s="15" t="s">
        <v>57</v>
      </c>
      <c r="B38" s="16">
        <v>0.15</v>
      </c>
      <c r="C38" s="8"/>
      <c r="D38" s="8"/>
      <c r="E38" s="7" t="s">
        <v>60</v>
      </c>
      <c r="F38" s="13">
        <f>F28^2*Татнефть!D260+'21 Ковариации'!F29^2*Лукойл!D260+'21 Ковариации'!F30^2*'Холдинг МРСК'!D260+'21 Ковариации'!F31^2*ВолгаТелеком!D260+'21 Ковариации'!F32^2*Газпром!D260+'21 Ковариации'!F33^2*Уралсвязь!D260+'21 Ковариации'!F34^2*Мосэнерго!D260</f>
        <v>349.51650557746075</v>
      </c>
      <c r="G38" s="13">
        <f>F28^2*Татнефть!D260+'21 Ковариации'!F29^2*Лукойл!D260+'21 Ковариации'!F30^2*'Холдинг МРСК'!D260+'21 Ковариации'!F31^2*ВолгаТелеком!D260+'21 Ковариации'!F32^2*Газпром!D260+'21 Ковариации'!F33^2*Уралсвязь!D260+'21 Ковариации'!F34^2*Мосэнерго!D260</f>
        <v>349.51650557746075</v>
      </c>
      <c r="H38" s="8"/>
      <c r="I38" s="8"/>
      <c r="J38" s="8"/>
      <c r="K38" s="8"/>
      <c r="L38" s="8"/>
    </row>
    <row r="39" spans="1:12" ht="21" customHeight="1">
      <c r="A39" s="15" t="s">
        <v>65</v>
      </c>
      <c r="B39" s="16">
        <v>0.3</v>
      </c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8" customHeight="1">
      <c r="A40" s="17"/>
      <c r="B40" s="17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 ht="41.25" customHeight="1">
      <c r="A41" s="7" t="s">
        <v>58</v>
      </c>
      <c r="B41" s="13">
        <f>B35^2*E10+B36^2*E11+B37^2*E13+B38^2*E14+B39^2*E16+2*B35*B36*F10*F11*B19+2*B35*B37*F10*F13*B21+2*B35*B38*F10*F14*B22+2*B35*B39*F10*F16*B24+2*B36*B37*F11*F13*D21+2*B36*B38*F11*F14*D22+2*B36*B39*F11*F16*D24+2*B37*B38*F13*F14*H22+2*B37*B39*F13*F16*H24+2*B38*B39*F14*F16*J24</f>
        <v>2494.866615548216</v>
      </c>
      <c r="C41" s="13">
        <f>B35^2*E10+B36^2*E11+B37^2*E12+B38^2*E15+B39^2*E16+2*B35*B36*F10*F11*B19+2*B35*B37*F10*F12*B20+2*B35*B38*F10*F15*B23+2*B35*B39*F10*F16*B24+2*B36*B37*F11*F12*D20+2*B36*B38*F11*F15*D23+2*B36*B39*F11*F16*D24+2*B37*B38*F12*F15*F23+2*B37*B39*F12*F16*F24+2*B38*B39*F15*F16*L24</f>
        <v>1729.3925744907287</v>
      </c>
      <c r="D41" s="8"/>
      <c r="E41" s="8"/>
      <c r="F41" s="8"/>
      <c r="G41" s="8"/>
      <c r="H41" s="8"/>
      <c r="I41" s="8"/>
      <c r="J41" s="8"/>
      <c r="K41" s="8"/>
      <c r="L41" s="8"/>
    </row>
    <row r="42" spans="1:12" ht="28.5" customHeight="1">
      <c r="A42" s="7" t="s">
        <v>59</v>
      </c>
      <c r="B42" s="13">
        <f>B41-B43</f>
        <v>1516.6040749503816</v>
      </c>
      <c r="C42" s="13">
        <f>C41-C43</f>
        <v>908.51816775451914</v>
      </c>
      <c r="D42" s="8"/>
      <c r="E42" s="8"/>
      <c r="F42" s="8"/>
      <c r="G42" s="8"/>
      <c r="H42" s="8"/>
      <c r="I42" s="8"/>
      <c r="J42" s="8"/>
      <c r="K42" s="8"/>
      <c r="L42" s="8"/>
    </row>
    <row r="43" spans="1:12" ht="49.5" customHeight="1">
      <c r="A43" s="7" t="s">
        <v>60</v>
      </c>
      <c r="B43" s="13">
        <f>B35^2*Татнефть!D260+'21 Ковариации'!B36^2*Лукойл!D260+'21 Ковариации'!B37^2*ВолгаТелеком!D260+'21 Ковариации'!B38^2*Газпром!D260+'21 Ковариации'!B39^2*Мосэнерго!D260</f>
        <v>978.26254059783446</v>
      </c>
      <c r="C43" s="13">
        <f>B35^2*Татнефть!D260+'21 Ковариации'!B36^2*Лукойл!D260+'21 Ковариации'!B37^2*'Холдинг МРСК'!D260+'21 Ковариации'!B38^2*Уралсвязь!D260+'21 Ковариации'!B39^2*Мосэнерго!D260</f>
        <v>820.87440673620961</v>
      </c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</sheetData>
  <mergeCells count="3">
    <mergeCell ref="A1:L1"/>
    <mergeCell ref="A9:B9"/>
    <mergeCell ref="A18:L1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60"/>
  <sheetViews>
    <sheetView topLeftCell="A233" workbookViewId="0">
      <selection activeCell="F252" sqref="F252"/>
    </sheetView>
  </sheetViews>
  <sheetFormatPr defaultRowHeight="15"/>
  <cols>
    <col min="1" max="1" width="18.140625" customWidth="1"/>
    <col min="2" max="2" width="11.42578125" customWidth="1"/>
    <col min="3" max="3" width="15.42578125" customWidth="1"/>
    <col min="4" max="4" width="11.28515625" customWidth="1"/>
    <col min="6" max="7" width="9.140625" customWidth="1"/>
    <col min="8" max="8" width="9.140625" hidden="1" customWidth="1"/>
  </cols>
  <sheetData>
    <row r="1" spans="1:8" ht="15" customHeight="1">
      <c r="A1" s="21" t="s">
        <v>16</v>
      </c>
      <c r="B1" s="22"/>
      <c r="C1" s="22"/>
      <c r="D1" s="22"/>
      <c r="E1" s="23"/>
      <c r="F1" s="19" t="s">
        <v>67</v>
      </c>
      <c r="G1" s="20"/>
      <c r="H1" s="20"/>
    </row>
    <row r="2" spans="1:8" ht="45.75" customHeight="1">
      <c r="A2" s="5" t="s">
        <v>0</v>
      </c>
      <c r="B2" s="5" t="s">
        <v>1</v>
      </c>
      <c r="C2" s="5" t="s">
        <v>2</v>
      </c>
      <c r="D2" s="5" t="s">
        <v>5</v>
      </c>
      <c r="E2" s="5" t="s">
        <v>6</v>
      </c>
    </row>
    <row r="3" spans="1:8">
      <c r="A3" s="2">
        <v>39753</v>
      </c>
      <c r="B3" s="4">
        <v>1102.89267</v>
      </c>
      <c r="C3" s="4">
        <f>LN(B4/B3)*100</f>
        <v>4.4240343958339379</v>
      </c>
      <c r="D3" s="4">
        <f>C3-$C$253</f>
        <v>4.2365393765073183</v>
      </c>
      <c r="E3" s="4">
        <f>D3*D3</f>
        <v>17.948265888697016</v>
      </c>
    </row>
    <row r="4" spans="1:8">
      <c r="A4" s="2">
        <v>39757</v>
      </c>
      <c r="B4" s="4">
        <v>1152.7804100000001</v>
      </c>
      <c r="C4" s="4">
        <f t="shared" ref="C4:C67" si="0">LN(B5/B4)*100</f>
        <v>-11.050886553791097</v>
      </c>
      <c r="D4" s="4">
        <f t="shared" ref="D4:D67" si="1">C4-$C$253</f>
        <v>-11.238381573117715</v>
      </c>
      <c r="E4" s="4">
        <f t="shared" ref="E4:E67" si="2">D4*D4</f>
        <v>126.30122038299181</v>
      </c>
    </row>
    <row r="5" spans="1:8">
      <c r="A5" s="2">
        <v>39758</v>
      </c>
      <c r="B5" s="4">
        <v>1032.1746700000001</v>
      </c>
      <c r="C5" s="4">
        <f t="shared" si="0"/>
        <v>0.78886155342255737</v>
      </c>
      <c r="D5" s="4">
        <f t="shared" si="1"/>
        <v>0.60136653409593821</v>
      </c>
      <c r="E5" s="4">
        <f t="shared" si="2"/>
        <v>0.3616417083305612</v>
      </c>
    </row>
    <row r="6" spans="1:8">
      <c r="A6" s="2">
        <v>39759</v>
      </c>
      <c r="B6" s="4">
        <v>1040.3493000000001</v>
      </c>
      <c r="C6" s="4">
        <f t="shared" si="0"/>
        <v>1.29990297574886</v>
      </c>
      <c r="D6" s="4">
        <f t="shared" si="1"/>
        <v>1.1124079564222409</v>
      </c>
      <c r="E6" s="4">
        <f t="shared" si="2"/>
        <v>1.2374514615115062</v>
      </c>
    </row>
    <row r="7" spans="1:8">
      <c r="A7" s="2">
        <v>39762</v>
      </c>
      <c r="B7" s="4">
        <v>1053.96111</v>
      </c>
      <c r="C7" s="4">
        <f t="shared" si="0"/>
        <v>-1.1473044121505092</v>
      </c>
      <c r="D7" s="4">
        <f t="shared" si="1"/>
        <v>-1.3347994314771283</v>
      </c>
      <c r="E7" s="4">
        <f t="shared" si="2"/>
        <v>1.7816895222716649</v>
      </c>
    </row>
    <row r="8" spans="1:8">
      <c r="A8" s="2">
        <v>39763</v>
      </c>
      <c r="B8" s="4">
        <v>1041.9380699999999</v>
      </c>
      <c r="C8" s="4">
        <f t="shared" si="0"/>
        <v>-8.5026704642379531</v>
      </c>
      <c r="D8" s="4">
        <f t="shared" si="1"/>
        <v>-8.6901654835645719</v>
      </c>
      <c r="E8" s="4">
        <f t="shared" si="2"/>
        <v>75.518976131737062</v>
      </c>
    </row>
    <row r="9" spans="1:8">
      <c r="A9" s="2">
        <v>39764</v>
      </c>
      <c r="B9" s="4">
        <v>957.00735999999995</v>
      </c>
      <c r="C9" s="4">
        <f t="shared" si="0"/>
        <v>-13.144674025975474</v>
      </c>
      <c r="D9" s="4">
        <f t="shared" si="1"/>
        <v>-13.332169045302093</v>
      </c>
      <c r="E9" s="4">
        <f t="shared" si="2"/>
        <v>177.74673145251131</v>
      </c>
    </row>
    <row r="10" spans="1:8">
      <c r="A10" s="2">
        <v>39765</v>
      </c>
      <c r="B10" s="4">
        <v>839.12891000000002</v>
      </c>
      <c r="C10" s="4">
        <f t="shared" si="0"/>
        <v>6.93343236851742</v>
      </c>
      <c r="D10" s="4">
        <f t="shared" si="1"/>
        <v>6.7459373491908003</v>
      </c>
      <c r="E10" s="4">
        <f t="shared" si="2"/>
        <v>45.507670719207404</v>
      </c>
    </row>
    <row r="11" spans="1:8">
      <c r="A11" s="2">
        <v>39766</v>
      </c>
      <c r="B11" s="4">
        <v>899.37373000000002</v>
      </c>
      <c r="C11" s="4">
        <f t="shared" si="0"/>
        <v>-9.1856092115291847</v>
      </c>
      <c r="D11" s="4">
        <f t="shared" si="1"/>
        <v>-9.3731042308558035</v>
      </c>
      <c r="E11" s="4">
        <f t="shared" si="2"/>
        <v>87.855082922486957</v>
      </c>
    </row>
    <row r="12" spans="1:8">
      <c r="A12" s="2">
        <v>39769</v>
      </c>
      <c r="B12" s="4">
        <v>820.44146999999998</v>
      </c>
      <c r="C12" s="4">
        <f t="shared" si="0"/>
        <v>-10.572247710704159</v>
      </c>
      <c r="D12" s="4">
        <f t="shared" si="1"/>
        <v>-10.759742730030778</v>
      </c>
      <c r="E12" s="4">
        <f t="shared" si="2"/>
        <v>115.77206361645018</v>
      </c>
    </row>
    <row r="13" spans="1:8">
      <c r="A13" s="2">
        <v>39770</v>
      </c>
      <c r="B13" s="4">
        <v>738.13009999999997</v>
      </c>
      <c r="C13" s="4">
        <f t="shared" si="0"/>
        <v>5.5786750863234227</v>
      </c>
      <c r="D13" s="4">
        <f t="shared" si="1"/>
        <v>5.3911800669968031</v>
      </c>
      <c r="E13" s="4">
        <f t="shared" si="2"/>
        <v>29.064822514783653</v>
      </c>
    </row>
    <row r="14" spans="1:8">
      <c r="A14" s="2">
        <v>39771</v>
      </c>
      <c r="B14" s="4">
        <v>780.47823000000005</v>
      </c>
      <c r="C14" s="4">
        <f t="shared" si="0"/>
        <v>-4.420776654832637</v>
      </c>
      <c r="D14" s="4">
        <f t="shared" si="1"/>
        <v>-4.6082716741592566</v>
      </c>
      <c r="E14" s="4">
        <f t="shared" si="2"/>
        <v>21.236167822858558</v>
      </c>
    </row>
    <row r="15" spans="1:8">
      <c r="A15" s="2">
        <v>39772</v>
      </c>
      <c r="B15" s="4">
        <v>746.72657000000004</v>
      </c>
      <c r="C15" s="4">
        <f t="shared" si="0"/>
        <v>5.9780967361934998</v>
      </c>
      <c r="D15" s="4">
        <f t="shared" si="1"/>
        <v>5.7906017168668802</v>
      </c>
      <c r="E15" s="4">
        <f t="shared" si="2"/>
        <v>33.531068243381661</v>
      </c>
    </row>
    <row r="16" spans="1:8">
      <c r="A16" s="2">
        <v>39773</v>
      </c>
      <c r="B16" s="4">
        <v>792.72790999999995</v>
      </c>
      <c r="C16" s="4">
        <f t="shared" si="0"/>
        <v>2.5884870485166358</v>
      </c>
      <c r="D16" s="4">
        <f t="shared" si="1"/>
        <v>2.4009920291900166</v>
      </c>
      <c r="E16" s="4">
        <f t="shared" si="2"/>
        <v>5.7647627242339938</v>
      </c>
    </row>
    <row r="17" spans="1:5">
      <c r="A17" s="2">
        <v>39776</v>
      </c>
      <c r="B17" s="4">
        <v>813.51544999999999</v>
      </c>
      <c r="C17" s="4">
        <f t="shared" si="0"/>
        <v>10.122535905491278</v>
      </c>
      <c r="D17" s="4">
        <f t="shared" si="1"/>
        <v>9.9350408861646589</v>
      </c>
      <c r="E17" s="4">
        <f t="shared" si="2"/>
        <v>98.705037409763449</v>
      </c>
    </row>
    <row r="18" spans="1:5">
      <c r="A18" s="2">
        <v>39777</v>
      </c>
      <c r="B18" s="4">
        <v>900.17597999999998</v>
      </c>
      <c r="C18" s="4">
        <f t="shared" si="0"/>
        <v>-0.92438270129872979</v>
      </c>
      <c r="D18" s="4">
        <f t="shared" si="1"/>
        <v>-1.111877720625349</v>
      </c>
      <c r="E18" s="4">
        <f t="shared" si="2"/>
        <v>1.2362720656230215</v>
      </c>
    </row>
    <row r="19" spans="1:5">
      <c r="A19" s="2">
        <v>39778</v>
      </c>
      <c r="B19" s="4">
        <v>891.89324999999997</v>
      </c>
      <c r="C19" s="4">
        <f t="shared" si="0"/>
        <v>-3.4333865925221403</v>
      </c>
      <c r="D19" s="4">
        <f t="shared" si="1"/>
        <v>-3.6208816118487595</v>
      </c>
      <c r="E19" s="4">
        <f t="shared" si="2"/>
        <v>13.110783647024471</v>
      </c>
    </row>
    <row r="20" spans="1:5">
      <c r="A20" s="2">
        <v>39779</v>
      </c>
      <c r="B20" s="4">
        <v>861.79083000000003</v>
      </c>
      <c r="C20" s="4">
        <f t="shared" si="0"/>
        <v>-0.62085891813967431</v>
      </c>
      <c r="D20" s="4">
        <f t="shared" si="1"/>
        <v>-0.80835393746629347</v>
      </c>
      <c r="E20" s="4">
        <f t="shared" si="2"/>
        <v>0.65343608821726029</v>
      </c>
    </row>
    <row r="21" spans="1:5">
      <c r="A21" s="2">
        <v>39780</v>
      </c>
      <c r="B21" s="4">
        <v>856.45690000000002</v>
      </c>
      <c r="C21" s="4">
        <f t="shared" si="0"/>
        <v>-3.1944659807001994</v>
      </c>
      <c r="D21" s="4">
        <f t="shared" si="1"/>
        <v>-3.3819610000268185</v>
      </c>
      <c r="E21" s="4">
        <f t="shared" si="2"/>
        <v>11.437660205702398</v>
      </c>
    </row>
    <row r="22" spans="1:5">
      <c r="A22" s="2">
        <v>39783</v>
      </c>
      <c r="B22" s="4">
        <v>829.53004999999996</v>
      </c>
      <c r="C22" s="4">
        <f t="shared" si="0"/>
        <v>-4.1876432600583966</v>
      </c>
      <c r="D22" s="4">
        <f t="shared" si="1"/>
        <v>-4.3751382793850162</v>
      </c>
      <c r="E22" s="4">
        <f t="shared" si="2"/>
        <v>19.141834963740081</v>
      </c>
    </row>
    <row r="23" spans="1:5">
      <c r="A23" s="2">
        <v>39784</v>
      </c>
      <c r="B23" s="4">
        <v>795.50959</v>
      </c>
      <c r="C23" s="4">
        <f t="shared" si="0"/>
        <v>0.18129032755914368</v>
      </c>
      <c r="D23" s="4">
        <f t="shared" si="1"/>
        <v>-6.204691767475512E-3</v>
      </c>
      <c r="E23" s="4">
        <f t="shared" si="2"/>
        <v>3.8498199929378394E-5</v>
      </c>
    </row>
    <row r="24" spans="1:5">
      <c r="A24" s="2">
        <v>39785</v>
      </c>
      <c r="B24" s="4">
        <v>796.95308</v>
      </c>
      <c r="C24" s="4">
        <f t="shared" si="0"/>
        <v>0.23078723414769708</v>
      </c>
      <c r="D24" s="4">
        <f t="shared" si="1"/>
        <v>4.3292214821077896E-2</v>
      </c>
      <c r="E24" s="4">
        <f t="shared" si="2"/>
        <v>1.8742158641143567E-3</v>
      </c>
    </row>
    <row r="25" spans="1:5">
      <c r="A25" s="2">
        <v>39786</v>
      </c>
      <c r="B25" s="4">
        <v>798.79447000000005</v>
      </c>
      <c r="C25" s="4">
        <f t="shared" si="0"/>
        <v>0.86682534788485777</v>
      </c>
      <c r="D25" s="4">
        <f t="shared" si="1"/>
        <v>0.67933032855823861</v>
      </c>
      <c r="E25" s="4">
        <f t="shared" si="2"/>
        <v>0.46148969529904443</v>
      </c>
    </row>
    <row r="26" spans="1:5">
      <c r="A26" s="2">
        <v>39787</v>
      </c>
      <c r="B26" s="4">
        <v>805.74872000000005</v>
      </c>
      <c r="C26" s="4">
        <f t="shared" si="0"/>
        <v>5.5664876937179155</v>
      </c>
      <c r="D26" s="4">
        <f t="shared" si="1"/>
        <v>5.3789926743912959</v>
      </c>
      <c r="E26" s="4">
        <f t="shared" si="2"/>
        <v>28.933562191155225</v>
      </c>
    </row>
    <row r="27" spans="1:5">
      <c r="A27" s="2">
        <v>39790</v>
      </c>
      <c r="B27" s="4">
        <v>851.87244999999996</v>
      </c>
      <c r="C27" s="4">
        <f t="shared" si="0"/>
        <v>6.265387566860138</v>
      </c>
      <c r="D27" s="4">
        <f t="shared" si="1"/>
        <v>6.0778925475335184</v>
      </c>
      <c r="E27" s="4">
        <f t="shared" si="2"/>
        <v>36.940777819363483</v>
      </c>
    </row>
    <row r="28" spans="1:5">
      <c r="A28" s="2">
        <v>39791</v>
      </c>
      <c r="B28" s="4">
        <v>906.95304999999996</v>
      </c>
      <c r="C28" s="4">
        <f t="shared" si="0"/>
        <v>0.4149707955616172</v>
      </c>
      <c r="D28" s="4">
        <f t="shared" si="1"/>
        <v>0.22747577623499801</v>
      </c>
      <c r="E28" s="4">
        <f t="shared" si="2"/>
        <v>5.1745228773714888E-2</v>
      </c>
    </row>
    <row r="29" spans="1:5">
      <c r="A29" s="2">
        <v>39792</v>
      </c>
      <c r="B29" s="4">
        <v>910.72446000000002</v>
      </c>
      <c r="C29" s="4">
        <f t="shared" si="0"/>
        <v>5.2084154461956498</v>
      </c>
      <c r="D29" s="4">
        <f t="shared" si="1"/>
        <v>5.0209204268690302</v>
      </c>
      <c r="E29" s="4">
        <f t="shared" si="2"/>
        <v>25.209641932950685</v>
      </c>
    </row>
    <row r="30" spans="1:5">
      <c r="A30" s="2">
        <v>39793</v>
      </c>
      <c r="B30" s="4">
        <v>959.41579000000002</v>
      </c>
      <c r="C30" s="4">
        <f t="shared" si="0"/>
        <v>-1.6126561535252195</v>
      </c>
      <c r="D30" s="4">
        <f t="shared" si="1"/>
        <v>-1.8001511728518387</v>
      </c>
      <c r="E30" s="4">
        <f t="shared" si="2"/>
        <v>3.2405442451198505</v>
      </c>
    </row>
    <row r="31" spans="1:5">
      <c r="A31" s="2">
        <v>39794</v>
      </c>
      <c r="B31" s="4">
        <v>944.06780000000003</v>
      </c>
      <c r="C31" s="4">
        <f t="shared" si="0"/>
        <v>10.744988774695031</v>
      </c>
      <c r="D31" s="4">
        <f t="shared" si="1"/>
        <v>10.557493755368412</v>
      </c>
      <c r="E31" s="4">
        <f t="shared" si="2"/>
        <v>111.46067439464302</v>
      </c>
    </row>
    <row r="32" spans="1:5">
      <c r="A32" s="2">
        <v>39797</v>
      </c>
      <c r="B32" s="4">
        <v>1051.1581900000001</v>
      </c>
      <c r="C32" s="4">
        <f t="shared" si="0"/>
        <v>1.1065647088198625</v>
      </c>
      <c r="D32" s="4">
        <f t="shared" si="1"/>
        <v>0.9190696894932433</v>
      </c>
      <c r="E32" s="4">
        <f t="shared" si="2"/>
        <v>0.84468909414520665</v>
      </c>
    </row>
    <row r="33" spans="1:5">
      <c r="A33" s="2">
        <v>39798</v>
      </c>
      <c r="B33" s="4">
        <v>1062.8545300000001</v>
      </c>
      <c r="C33" s="4">
        <f t="shared" si="0"/>
        <v>-0.22893001457537032</v>
      </c>
      <c r="D33" s="4">
        <f t="shared" si="1"/>
        <v>-0.41642503390198948</v>
      </c>
      <c r="E33" s="4">
        <f t="shared" si="2"/>
        <v>0.1734098088602731</v>
      </c>
    </row>
    <row r="34" spans="1:5">
      <c r="A34" s="2">
        <v>39799</v>
      </c>
      <c r="B34" s="4">
        <v>1060.4241199999999</v>
      </c>
      <c r="C34" s="4">
        <f t="shared" si="0"/>
        <v>-4.6330958215498281</v>
      </c>
      <c r="D34" s="4">
        <f t="shared" si="1"/>
        <v>-4.8205908408764477</v>
      </c>
      <c r="E34" s="4">
        <f t="shared" si="2"/>
        <v>23.238096055141899</v>
      </c>
    </row>
    <row r="35" spans="1:5">
      <c r="A35" s="2">
        <v>39800</v>
      </c>
      <c r="B35" s="4">
        <v>1012.41441</v>
      </c>
      <c r="C35" s="4">
        <f t="shared" si="0"/>
        <v>-8.8912508535023953</v>
      </c>
      <c r="D35" s="4">
        <f t="shared" si="1"/>
        <v>-9.078745872829014</v>
      </c>
      <c r="E35" s="4">
        <f t="shared" si="2"/>
        <v>82.423626623409859</v>
      </c>
    </row>
    <row r="36" spans="1:5">
      <c r="A36" s="2">
        <v>39801</v>
      </c>
      <c r="B36" s="4">
        <v>926.28387999999995</v>
      </c>
      <c r="C36" s="4">
        <f t="shared" si="0"/>
        <v>1.5595698403244684</v>
      </c>
      <c r="D36" s="4">
        <f t="shared" si="1"/>
        <v>1.3720748209978493</v>
      </c>
      <c r="E36" s="4">
        <f t="shared" si="2"/>
        <v>1.8825893144162802</v>
      </c>
    </row>
    <row r="37" spans="1:5">
      <c r="A37" s="2">
        <v>39804</v>
      </c>
      <c r="B37" s="4">
        <v>940.84316000000001</v>
      </c>
      <c r="C37" s="4">
        <f t="shared" si="0"/>
        <v>7.2787479647872315</v>
      </c>
      <c r="D37" s="4">
        <f t="shared" si="1"/>
        <v>7.0912529454606119</v>
      </c>
      <c r="E37" s="4">
        <f t="shared" si="2"/>
        <v>50.285868336503803</v>
      </c>
    </row>
    <row r="38" spans="1:5">
      <c r="A38" s="2">
        <v>39805</v>
      </c>
      <c r="B38" s="4">
        <v>1011.87865</v>
      </c>
      <c r="C38" s="4">
        <f t="shared" si="0"/>
        <v>4.235835420967498</v>
      </c>
      <c r="D38" s="4">
        <f t="shared" si="1"/>
        <v>4.0483404016408784</v>
      </c>
      <c r="E38" s="4">
        <f t="shared" si="2"/>
        <v>16.389060007557827</v>
      </c>
    </row>
    <row r="39" spans="1:5">
      <c r="A39" s="2">
        <v>39806</v>
      </c>
      <c r="B39" s="4">
        <v>1055.6608900000001</v>
      </c>
      <c r="C39" s="4">
        <f t="shared" si="0"/>
        <v>-6.2755149570639839</v>
      </c>
      <c r="D39" s="4">
        <f t="shared" si="1"/>
        <v>-6.4630099763906035</v>
      </c>
      <c r="E39" s="4">
        <f t="shared" si="2"/>
        <v>41.770497954924465</v>
      </c>
    </row>
    <row r="40" spans="1:5">
      <c r="A40" s="2">
        <v>39807</v>
      </c>
      <c r="B40" s="4">
        <v>991.44862999999998</v>
      </c>
      <c r="C40" s="4">
        <f t="shared" si="0"/>
        <v>-2.3979481758072807</v>
      </c>
      <c r="D40" s="4">
        <f t="shared" si="1"/>
        <v>-2.5854431951338999</v>
      </c>
      <c r="E40" s="4">
        <f t="shared" si="2"/>
        <v>6.684516515264189</v>
      </c>
    </row>
    <row r="41" spans="1:5">
      <c r="A41" s="2">
        <v>39808</v>
      </c>
      <c r="B41" s="4">
        <v>967.95699000000002</v>
      </c>
      <c r="C41" s="4">
        <f t="shared" si="0"/>
        <v>2.5590853343769275</v>
      </c>
      <c r="D41" s="4">
        <f t="shared" si="1"/>
        <v>2.3715903150503084</v>
      </c>
      <c r="E41" s="4">
        <f t="shared" si="2"/>
        <v>5.6244406224404209</v>
      </c>
    </row>
    <row r="42" spans="1:5">
      <c r="A42" s="2">
        <v>39811</v>
      </c>
      <c r="B42" s="4">
        <v>993.04750999999999</v>
      </c>
      <c r="C42" s="4">
        <f t="shared" si="0"/>
        <v>-3.596125223065274</v>
      </c>
      <c r="D42" s="4">
        <f t="shared" si="1"/>
        <v>-3.7836202423918932</v>
      </c>
      <c r="E42" s="4">
        <f t="shared" si="2"/>
        <v>14.315782138637688</v>
      </c>
    </row>
    <row r="43" spans="1:5">
      <c r="A43" s="2">
        <v>39812</v>
      </c>
      <c r="B43" s="4">
        <v>957.97076000000004</v>
      </c>
      <c r="C43" s="4">
        <f t="shared" si="0"/>
        <v>-0.21434046435140386</v>
      </c>
      <c r="D43" s="4">
        <f t="shared" si="1"/>
        <v>-0.40183548367802302</v>
      </c>
      <c r="E43" s="4">
        <f t="shared" si="2"/>
        <v>0.16147175594275071</v>
      </c>
    </row>
    <row r="44" spans="1:5">
      <c r="A44" s="2">
        <v>39813</v>
      </c>
      <c r="B44" s="4">
        <v>955.91963999999996</v>
      </c>
      <c r="C44" s="4">
        <f t="shared" si="0"/>
        <v>2.7896275567107387</v>
      </c>
      <c r="D44" s="4">
        <f t="shared" si="1"/>
        <v>2.6021325373841195</v>
      </c>
      <c r="E44" s="4">
        <f t="shared" si="2"/>
        <v>6.7710937421131163</v>
      </c>
    </row>
    <row r="45" spans="1:5">
      <c r="A45" s="2">
        <v>39824</v>
      </c>
      <c r="B45" s="4">
        <v>982.96167000000003</v>
      </c>
      <c r="C45" s="4">
        <f t="shared" si="0"/>
        <v>4.006289967997847</v>
      </c>
      <c r="D45" s="4">
        <f t="shared" si="1"/>
        <v>3.8187949486712278</v>
      </c>
      <c r="E45" s="4">
        <f t="shared" si="2"/>
        <v>14.583194859996885</v>
      </c>
    </row>
    <row r="46" spans="1:5">
      <c r="A46" s="2">
        <v>39825</v>
      </c>
      <c r="B46" s="4">
        <v>1023.14145</v>
      </c>
      <c r="C46" s="4">
        <f t="shared" si="0"/>
        <v>3.6841862858046928</v>
      </c>
      <c r="D46" s="4">
        <f t="shared" si="1"/>
        <v>3.4966912664780736</v>
      </c>
      <c r="E46" s="4">
        <f t="shared" si="2"/>
        <v>12.226849813064034</v>
      </c>
    </row>
    <row r="47" spans="1:5">
      <c r="A47" s="2">
        <v>39826</v>
      </c>
      <c r="B47" s="4">
        <v>1061.5388600000001</v>
      </c>
      <c r="C47" s="4">
        <f t="shared" si="0"/>
        <v>4.9867862411386099</v>
      </c>
      <c r="D47" s="4">
        <f t="shared" si="1"/>
        <v>4.7992912218119903</v>
      </c>
      <c r="E47" s="4">
        <f t="shared" si="2"/>
        <v>23.033196231761625</v>
      </c>
    </row>
    <row r="48" spans="1:5">
      <c r="A48" s="2">
        <v>39827</v>
      </c>
      <c r="B48" s="4">
        <v>1115.8176699999999</v>
      </c>
      <c r="C48" s="4">
        <f t="shared" si="0"/>
        <v>-11.933012839435689</v>
      </c>
      <c r="D48" s="4">
        <f t="shared" si="1"/>
        <v>-12.120507858762307</v>
      </c>
      <c r="E48" s="4">
        <f t="shared" si="2"/>
        <v>146.90671075431885</v>
      </c>
    </row>
    <row r="49" spans="1:5">
      <c r="A49" s="2">
        <v>39828</v>
      </c>
      <c r="B49" s="4">
        <v>990.30465000000004</v>
      </c>
      <c r="C49" s="4">
        <f t="shared" si="0"/>
        <v>4.6161023089256084</v>
      </c>
      <c r="D49" s="4">
        <f t="shared" si="1"/>
        <v>4.4286072895989887</v>
      </c>
      <c r="E49" s="4">
        <f t="shared" si="2"/>
        <v>19.612562525489302</v>
      </c>
    </row>
    <row r="50" spans="1:5">
      <c r="A50" s="2">
        <v>39829</v>
      </c>
      <c r="B50" s="4">
        <v>1037.0896399999999</v>
      </c>
      <c r="C50" s="4">
        <f t="shared" si="0"/>
        <v>-6.5844211850948646</v>
      </c>
      <c r="D50" s="4">
        <f t="shared" si="1"/>
        <v>-6.7719162044214842</v>
      </c>
      <c r="E50" s="4">
        <f t="shared" si="2"/>
        <v>45.858849079706282</v>
      </c>
    </row>
    <row r="51" spans="1:5">
      <c r="A51" s="2">
        <v>39832</v>
      </c>
      <c r="B51" s="4">
        <v>971.00288</v>
      </c>
      <c r="C51" s="4">
        <f t="shared" si="0"/>
        <v>-1.6071855601323164</v>
      </c>
      <c r="D51" s="4">
        <f t="shared" si="1"/>
        <v>-1.7946805794589356</v>
      </c>
      <c r="E51" s="4">
        <f t="shared" si="2"/>
        <v>3.2208783822870606</v>
      </c>
    </row>
    <row r="52" spans="1:5">
      <c r="A52" s="2">
        <v>39833</v>
      </c>
      <c r="B52" s="4">
        <v>955.52179999999998</v>
      </c>
      <c r="C52" s="4">
        <f t="shared" si="0"/>
        <v>4.6862328753001696</v>
      </c>
      <c r="D52" s="4">
        <f t="shared" si="1"/>
        <v>4.49873785597355</v>
      </c>
      <c r="E52" s="4">
        <f t="shared" si="2"/>
        <v>20.238642296769495</v>
      </c>
    </row>
    <row r="53" spans="1:5">
      <c r="A53" s="2">
        <v>39834</v>
      </c>
      <c r="B53" s="4">
        <v>1001.36556</v>
      </c>
      <c r="C53" s="4">
        <f t="shared" si="0"/>
        <v>3.2778677979754645</v>
      </c>
      <c r="D53" s="4">
        <f t="shared" si="1"/>
        <v>3.0903727786488453</v>
      </c>
      <c r="E53" s="4">
        <f t="shared" si="2"/>
        <v>9.5504039110137846</v>
      </c>
    </row>
    <row r="54" spans="1:5">
      <c r="A54" s="2">
        <v>39835</v>
      </c>
      <c r="B54" s="4">
        <v>1034.73288</v>
      </c>
      <c r="C54" s="4">
        <f t="shared" si="0"/>
        <v>-5.6784617399553445</v>
      </c>
      <c r="D54" s="4">
        <f t="shared" si="1"/>
        <v>-5.8659567592819641</v>
      </c>
      <c r="E54" s="4">
        <f t="shared" si="2"/>
        <v>34.409448701765761</v>
      </c>
    </row>
    <row r="55" spans="1:5">
      <c r="A55" s="2">
        <v>39836</v>
      </c>
      <c r="B55" s="4">
        <v>977.61307999999997</v>
      </c>
      <c r="C55" s="4">
        <f t="shared" si="0"/>
        <v>4.6321899420461277</v>
      </c>
      <c r="D55" s="4">
        <f t="shared" si="1"/>
        <v>4.4446949227195081</v>
      </c>
      <c r="E55" s="4">
        <f t="shared" si="2"/>
        <v>19.755312956048574</v>
      </c>
    </row>
    <row r="56" spans="1:5">
      <c r="A56" s="2">
        <v>39839</v>
      </c>
      <c r="B56" s="4">
        <v>1023.9632</v>
      </c>
      <c r="C56" s="4">
        <f t="shared" si="0"/>
        <v>9.2494265865281484</v>
      </c>
      <c r="D56" s="4">
        <f t="shared" si="1"/>
        <v>9.0619315672015297</v>
      </c>
      <c r="E56" s="4">
        <f t="shared" si="2"/>
        <v>82.118603728643578</v>
      </c>
    </row>
    <row r="57" spans="1:5">
      <c r="A57" s="2">
        <v>39840</v>
      </c>
      <c r="B57" s="4">
        <v>1123.1922500000001</v>
      </c>
      <c r="C57" s="4">
        <f t="shared" si="0"/>
        <v>-8.5493856003083374E-2</v>
      </c>
      <c r="D57" s="4">
        <f t="shared" si="1"/>
        <v>-0.27298887532970256</v>
      </c>
      <c r="E57" s="4">
        <f t="shared" si="2"/>
        <v>7.452292605377589E-2</v>
      </c>
    </row>
    <row r="58" spans="1:5">
      <c r="A58" s="2">
        <v>39841</v>
      </c>
      <c r="B58" s="4">
        <v>1122.2324000000001</v>
      </c>
      <c r="C58" s="4">
        <f t="shared" si="0"/>
        <v>-2.1154882311422427</v>
      </c>
      <c r="D58" s="4">
        <f t="shared" si="1"/>
        <v>-2.3029832504688619</v>
      </c>
      <c r="E58" s="4">
        <f t="shared" si="2"/>
        <v>5.3037318519401246</v>
      </c>
    </row>
    <row r="59" spans="1:5">
      <c r="A59" s="2">
        <v>39842</v>
      </c>
      <c r="B59" s="4">
        <v>1098.7410600000001</v>
      </c>
      <c r="C59" s="4">
        <f t="shared" si="0"/>
        <v>4.9754038668377412</v>
      </c>
      <c r="D59" s="4">
        <f t="shared" si="1"/>
        <v>4.7879088475111216</v>
      </c>
      <c r="E59" s="4">
        <f t="shared" si="2"/>
        <v>22.924071132075277</v>
      </c>
    </row>
    <row r="60" spans="1:5">
      <c r="A60" s="2">
        <v>39843</v>
      </c>
      <c r="B60" s="4">
        <v>1154.7906499999999</v>
      </c>
      <c r="C60" s="4">
        <f t="shared" si="0"/>
        <v>-2.4105601428679218</v>
      </c>
      <c r="D60" s="4">
        <f t="shared" si="1"/>
        <v>-2.5980551621945409</v>
      </c>
      <c r="E60" s="4">
        <f t="shared" si="2"/>
        <v>6.7498906258057021</v>
      </c>
    </row>
    <row r="61" spans="1:5">
      <c r="A61" s="2">
        <v>39846</v>
      </c>
      <c r="B61" s="4">
        <v>1127.28656</v>
      </c>
      <c r="C61" s="4">
        <f t="shared" si="0"/>
        <v>0.72483568412989197</v>
      </c>
      <c r="D61" s="4">
        <f t="shared" si="1"/>
        <v>0.53734066480327281</v>
      </c>
      <c r="E61" s="4">
        <f t="shared" si="2"/>
        <v>0.28873499005122316</v>
      </c>
    </row>
    <row r="62" spans="1:5">
      <c r="A62" s="2">
        <v>39847</v>
      </c>
      <c r="B62" s="4">
        <v>1135.48722</v>
      </c>
      <c r="C62" s="4">
        <f t="shared" si="0"/>
        <v>-0.13925479952255718</v>
      </c>
      <c r="D62" s="4">
        <f t="shared" si="1"/>
        <v>-0.32674981884917637</v>
      </c>
      <c r="E62" s="4">
        <f t="shared" si="2"/>
        <v>0.10676544411796957</v>
      </c>
    </row>
    <row r="63" spans="1:5">
      <c r="A63" s="2">
        <v>39848</v>
      </c>
      <c r="B63" s="4">
        <v>1133.9070999999999</v>
      </c>
      <c r="C63" s="4">
        <f t="shared" si="0"/>
        <v>-9.8645781526468843E-2</v>
      </c>
      <c r="D63" s="4">
        <f t="shared" si="1"/>
        <v>-0.28614080085308802</v>
      </c>
      <c r="E63" s="4">
        <f t="shared" si="2"/>
        <v>8.1876557912846579E-2</v>
      </c>
    </row>
    <row r="64" spans="1:5">
      <c r="A64" s="2">
        <v>39849</v>
      </c>
      <c r="B64" s="4">
        <v>1132.7891</v>
      </c>
      <c r="C64" s="4">
        <f t="shared" si="0"/>
        <v>-0.29414439959578687</v>
      </c>
      <c r="D64" s="4">
        <f t="shared" si="1"/>
        <v>-0.48163941892240603</v>
      </c>
      <c r="E64" s="4">
        <f t="shared" si="2"/>
        <v>0.23197652985991293</v>
      </c>
    </row>
    <row r="65" spans="1:5">
      <c r="A65" s="2">
        <v>39850</v>
      </c>
      <c r="B65" s="4">
        <v>1129.4619600000001</v>
      </c>
      <c r="C65" s="4">
        <f t="shared" si="0"/>
        <v>3.2460637912483832</v>
      </c>
      <c r="D65" s="4">
        <f t="shared" si="1"/>
        <v>3.058568771921764</v>
      </c>
      <c r="E65" s="4">
        <f t="shared" si="2"/>
        <v>9.3548429325750071</v>
      </c>
    </row>
    <row r="66" spans="1:5">
      <c r="A66" s="2">
        <v>39853</v>
      </c>
      <c r="B66" s="4">
        <v>1166.7265600000001</v>
      </c>
      <c r="C66" s="4">
        <f t="shared" si="0"/>
        <v>6.4690930626362411</v>
      </c>
      <c r="D66" s="4">
        <f t="shared" si="1"/>
        <v>6.2815980433096215</v>
      </c>
      <c r="E66" s="4">
        <f t="shared" si="2"/>
        <v>39.458473977711265</v>
      </c>
    </row>
    <row r="67" spans="1:5">
      <c r="A67" s="2">
        <v>39854</v>
      </c>
      <c r="B67" s="4">
        <v>1244.69802</v>
      </c>
      <c r="C67" s="4">
        <f t="shared" si="0"/>
        <v>2.1980088775350124</v>
      </c>
      <c r="D67" s="4">
        <f t="shared" si="1"/>
        <v>2.0105138582083932</v>
      </c>
      <c r="E67" s="4">
        <f t="shared" si="2"/>
        <v>4.0421659740479994</v>
      </c>
    </row>
    <row r="68" spans="1:5">
      <c r="A68" s="2">
        <v>39855</v>
      </c>
      <c r="B68" s="4">
        <v>1272.3594800000001</v>
      </c>
      <c r="C68" s="4">
        <f t="shared" ref="C68:C131" si="3">LN(B69/B68)*100</f>
        <v>1.4401502743233696</v>
      </c>
      <c r="D68" s="4">
        <f t="shared" ref="D68:D131" si="4">C68-$C$253</f>
        <v>1.2526552549967505</v>
      </c>
      <c r="E68" s="4">
        <f t="shared" ref="E68:E131" si="5">D68*D68</f>
        <v>1.5691451878709739</v>
      </c>
    </row>
    <row r="69" spans="1:5">
      <c r="A69" s="2">
        <v>39856</v>
      </c>
      <c r="B69" s="4">
        <v>1290.8159499999999</v>
      </c>
      <c r="C69" s="4">
        <f t="shared" si="3"/>
        <v>-2.4844985966368776</v>
      </c>
      <c r="D69" s="4">
        <f t="shared" si="4"/>
        <v>-2.6719936159634967</v>
      </c>
      <c r="E69" s="4">
        <f t="shared" si="5"/>
        <v>7.139549883749682</v>
      </c>
    </row>
    <row r="70" spans="1:5">
      <c r="A70" s="2">
        <v>39857</v>
      </c>
      <c r="B70" s="4">
        <v>1259.14076</v>
      </c>
      <c r="C70" s="4">
        <f t="shared" si="3"/>
        <v>-0.34358618220563431</v>
      </c>
      <c r="D70" s="4">
        <f t="shared" si="4"/>
        <v>-0.53108120153225347</v>
      </c>
      <c r="E70" s="4">
        <f t="shared" si="5"/>
        <v>0.282047242620942</v>
      </c>
    </row>
    <row r="71" spans="1:5">
      <c r="A71" s="2">
        <v>39860</v>
      </c>
      <c r="B71" s="4">
        <v>1254.82195</v>
      </c>
      <c r="C71" s="4">
        <f t="shared" si="3"/>
        <v>-7.1973505453352615</v>
      </c>
      <c r="D71" s="4">
        <f t="shared" si="4"/>
        <v>-7.3848455646618811</v>
      </c>
      <c r="E71" s="4">
        <f t="shared" si="5"/>
        <v>54.53594401390626</v>
      </c>
    </row>
    <row r="72" spans="1:5">
      <c r="A72" s="2">
        <v>39861</v>
      </c>
      <c r="B72" s="4">
        <v>1167.6815300000001</v>
      </c>
      <c r="C72" s="4">
        <f t="shared" si="3"/>
        <v>-7.2314453570581918</v>
      </c>
      <c r="D72" s="4">
        <f t="shared" si="4"/>
        <v>-7.4189403763848114</v>
      </c>
      <c r="E72" s="4">
        <f t="shared" si="5"/>
        <v>55.040676308352808</v>
      </c>
    </row>
    <row r="73" spans="1:5">
      <c r="A73" s="2">
        <v>39862</v>
      </c>
      <c r="B73" s="4">
        <v>1086.2221199999999</v>
      </c>
      <c r="C73" s="4">
        <f t="shared" si="3"/>
        <v>2.6393173182689145</v>
      </c>
      <c r="D73" s="4">
        <f t="shared" si="4"/>
        <v>2.4518222989422953</v>
      </c>
      <c r="E73" s="4">
        <f t="shared" si="5"/>
        <v>6.0114325855906818</v>
      </c>
    </row>
    <row r="74" spans="1:5">
      <c r="A74" s="2">
        <v>39863</v>
      </c>
      <c r="B74" s="4">
        <v>1115.2726500000001</v>
      </c>
      <c r="C74" s="4">
        <f t="shared" si="3"/>
        <v>-0.81569037870372441</v>
      </c>
      <c r="D74" s="4">
        <f t="shared" si="4"/>
        <v>-1.0031853980303436</v>
      </c>
      <c r="E74" s="4">
        <f t="shared" si="5"/>
        <v>1.0063809428212989</v>
      </c>
    </row>
    <row r="75" spans="1:5">
      <c r="A75" s="2">
        <v>39864</v>
      </c>
      <c r="B75" s="4">
        <v>1106.2124799999999</v>
      </c>
      <c r="C75" s="4">
        <f t="shared" si="3"/>
        <v>-1.6462019672778498</v>
      </c>
      <c r="D75" s="4">
        <f t="shared" si="4"/>
        <v>-1.833696986604469</v>
      </c>
      <c r="E75" s="4">
        <f t="shared" si="5"/>
        <v>3.3624446386823101</v>
      </c>
    </row>
    <row r="76" spans="1:5">
      <c r="A76" s="2">
        <v>39868</v>
      </c>
      <c r="B76" s="4">
        <v>1088.1510599999999</v>
      </c>
      <c r="C76" s="4">
        <f t="shared" si="3"/>
        <v>-0.16322814732418769</v>
      </c>
      <c r="D76" s="4">
        <f t="shared" si="4"/>
        <v>-0.35072316665080688</v>
      </c>
      <c r="E76" s="4">
        <f t="shared" si="5"/>
        <v>0.12300673962556966</v>
      </c>
    </row>
    <row r="77" spans="1:5">
      <c r="A77" s="2">
        <v>39869</v>
      </c>
      <c r="B77" s="4">
        <v>1086.37634</v>
      </c>
      <c r="C77" s="4">
        <f t="shared" si="3"/>
        <v>0.3865532480783469</v>
      </c>
      <c r="D77" s="4">
        <f t="shared" si="4"/>
        <v>0.19905822875172771</v>
      </c>
      <c r="E77" s="4">
        <f t="shared" si="5"/>
        <v>3.9624178433775158E-2</v>
      </c>
    </row>
    <row r="78" spans="1:5">
      <c r="A78" s="2">
        <v>39870</v>
      </c>
      <c r="B78" s="4">
        <v>1090.5838900000001</v>
      </c>
      <c r="C78" s="4">
        <f t="shared" si="3"/>
        <v>2.8102936026570249</v>
      </c>
      <c r="D78" s="4">
        <f t="shared" si="4"/>
        <v>2.6227985833304057</v>
      </c>
      <c r="E78" s="4">
        <f t="shared" si="5"/>
        <v>6.879072408719983</v>
      </c>
    </row>
    <row r="79" spans="1:5">
      <c r="A79" s="2">
        <v>39871</v>
      </c>
      <c r="B79" s="4">
        <v>1121.66722</v>
      </c>
      <c r="C79" s="4">
        <f t="shared" si="3"/>
        <v>0.15429746593806304</v>
      </c>
      <c r="D79" s="4">
        <f t="shared" si="4"/>
        <v>-3.319755338855615E-2</v>
      </c>
      <c r="E79" s="4">
        <f t="shared" si="5"/>
        <v>1.102077550986036E-3</v>
      </c>
    </row>
    <row r="80" spans="1:5">
      <c r="A80" s="2">
        <v>39874</v>
      </c>
      <c r="B80" s="4">
        <v>1123.3992599999999</v>
      </c>
      <c r="C80" s="4">
        <f t="shared" si="3"/>
        <v>0</v>
      </c>
      <c r="D80" s="4">
        <f t="shared" si="4"/>
        <v>-0.18749501932661919</v>
      </c>
      <c r="E80" s="4">
        <f t="shared" si="5"/>
        <v>3.51543822722893E-2</v>
      </c>
    </row>
    <row r="81" spans="1:5">
      <c r="A81" s="2">
        <v>39875</v>
      </c>
      <c r="B81" s="4">
        <v>1123.3992599999999</v>
      </c>
      <c r="C81" s="4">
        <f t="shared" si="3"/>
        <v>1.6861110574239933</v>
      </c>
      <c r="D81" s="4">
        <f t="shared" si="4"/>
        <v>1.4986160380973741</v>
      </c>
      <c r="E81" s="4">
        <f t="shared" si="5"/>
        <v>2.24585002964267</v>
      </c>
    </row>
    <row r="82" spans="1:5">
      <c r="A82" s="2">
        <v>39876</v>
      </c>
      <c r="B82" s="4">
        <v>1142.50161</v>
      </c>
      <c r="C82" s="4">
        <f t="shared" si="3"/>
        <v>0.86012366405964058</v>
      </c>
      <c r="D82" s="4">
        <f t="shared" si="4"/>
        <v>0.67262864473302142</v>
      </c>
      <c r="E82" s="4">
        <f t="shared" si="5"/>
        <v>0.45242929371538115</v>
      </c>
    </row>
    <row r="83" spans="1:5">
      <c r="A83" s="2">
        <v>39877</v>
      </c>
      <c r="B83" s="4">
        <v>1152.3709200000001</v>
      </c>
      <c r="C83" s="4">
        <f t="shared" si="3"/>
        <v>0.74650709688937356</v>
      </c>
      <c r="D83" s="4">
        <f t="shared" si="4"/>
        <v>0.55901207756275439</v>
      </c>
      <c r="E83" s="4">
        <f t="shared" si="5"/>
        <v>0.31249450286102692</v>
      </c>
    </row>
    <row r="84" spans="1:5">
      <c r="A84" s="2">
        <v>39878</v>
      </c>
      <c r="B84" s="4">
        <v>1161.0056400000001</v>
      </c>
      <c r="C84" s="4">
        <f t="shared" si="3"/>
        <v>10.012284317720598</v>
      </c>
      <c r="D84" s="4">
        <f t="shared" si="4"/>
        <v>9.8247892983939789</v>
      </c>
      <c r="E84" s="4">
        <f t="shared" si="5"/>
        <v>96.526484757836855</v>
      </c>
    </row>
    <row r="85" spans="1:5">
      <c r="A85" s="2">
        <v>39882</v>
      </c>
      <c r="B85" s="4">
        <v>1283.2673</v>
      </c>
      <c r="C85" s="4">
        <f t="shared" si="3"/>
        <v>2.9546274220504638</v>
      </c>
      <c r="D85" s="4">
        <f t="shared" si="4"/>
        <v>2.7671324027238446</v>
      </c>
      <c r="E85" s="4">
        <f t="shared" si="5"/>
        <v>7.6570217342042373</v>
      </c>
    </row>
    <row r="86" spans="1:5">
      <c r="A86" s="2">
        <v>39883</v>
      </c>
      <c r="B86" s="4">
        <v>1321.7487599999999</v>
      </c>
      <c r="C86" s="4">
        <f t="shared" si="3"/>
        <v>-5.3656244254015011</v>
      </c>
      <c r="D86" s="4">
        <f t="shared" si="4"/>
        <v>-5.5531194447281207</v>
      </c>
      <c r="E86" s="4">
        <f t="shared" si="5"/>
        <v>30.837135567417551</v>
      </c>
    </row>
    <row r="87" spans="1:5">
      <c r="A87" s="2">
        <v>39884</v>
      </c>
      <c r="B87" s="4">
        <v>1252.69776</v>
      </c>
      <c r="C87" s="4">
        <f t="shared" si="3"/>
        <v>8.4924298208027569</v>
      </c>
      <c r="D87" s="4">
        <f t="shared" si="4"/>
        <v>8.3049348014761382</v>
      </c>
      <c r="E87" s="4">
        <f t="shared" si="5"/>
        <v>68.971942056769507</v>
      </c>
    </row>
    <row r="88" spans="1:5">
      <c r="A88" s="2">
        <v>39885</v>
      </c>
      <c r="B88" s="4">
        <v>1363.73019</v>
      </c>
      <c r="C88" s="4">
        <f t="shared" si="3"/>
        <v>-2.6450596936127884</v>
      </c>
      <c r="D88" s="4">
        <f t="shared" si="4"/>
        <v>-2.8325547129394075</v>
      </c>
      <c r="E88" s="4">
        <f t="shared" si="5"/>
        <v>8.0233662017952501</v>
      </c>
    </row>
    <row r="89" spans="1:5">
      <c r="A89" s="2">
        <v>39888</v>
      </c>
      <c r="B89" s="4">
        <v>1328.13159</v>
      </c>
      <c r="C89" s="4">
        <f t="shared" si="3"/>
        <v>-0.83759993249693832</v>
      </c>
      <c r="D89" s="4">
        <f t="shared" si="4"/>
        <v>-1.0250949518235575</v>
      </c>
      <c r="E89" s="4">
        <f t="shared" si="5"/>
        <v>1.0508196602541415</v>
      </c>
    </row>
    <row r="90" spans="1:5">
      <c r="A90" s="2">
        <v>39889</v>
      </c>
      <c r="B90" s="4">
        <v>1317.0536199999999</v>
      </c>
      <c r="C90" s="4">
        <f t="shared" si="3"/>
        <v>-4.168386517088666</v>
      </c>
      <c r="D90" s="4">
        <f t="shared" si="4"/>
        <v>-4.3558815364152856</v>
      </c>
      <c r="E90" s="4">
        <f t="shared" si="5"/>
        <v>18.97370395928359</v>
      </c>
    </row>
    <row r="91" spans="1:5">
      <c r="A91" s="2">
        <v>39890</v>
      </c>
      <c r="B91" s="4">
        <v>1263.2822200000001</v>
      </c>
      <c r="C91" s="4">
        <f t="shared" si="3"/>
        <v>3.0322135289369641</v>
      </c>
      <c r="D91" s="4">
        <f t="shared" si="4"/>
        <v>2.8447185096103449</v>
      </c>
      <c r="E91" s="4">
        <f t="shared" si="5"/>
        <v>8.0924233989197027</v>
      </c>
    </row>
    <row r="92" spans="1:5">
      <c r="A92" s="2">
        <v>39891</v>
      </c>
      <c r="B92" s="4">
        <v>1302.1742999999999</v>
      </c>
      <c r="C92" s="4">
        <f t="shared" si="3"/>
        <v>3.0575716731746895E-2</v>
      </c>
      <c r="D92" s="4">
        <f t="shared" si="4"/>
        <v>-0.1569193025948723</v>
      </c>
      <c r="E92" s="4">
        <f t="shared" si="5"/>
        <v>2.4623667526861098E-2</v>
      </c>
    </row>
    <row r="93" spans="1:5">
      <c r="A93" s="2">
        <v>39892</v>
      </c>
      <c r="B93" s="4">
        <v>1302.57251</v>
      </c>
      <c r="C93" s="4">
        <f t="shared" si="3"/>
        <v>4.005347333651077</v>
      </c>
      <c r="D93" s="4">
        <f t="shared" si="4"/>
        <v>3.8178523143244578</v>
      </c>
      <c r="E93" s="4">
        <f t="shared" si="5"/>
        <v>14.575996293992619</v>
      </c>
    </row>
    <row r="94" spans="1:5">
      <c r="A94" s="2">
        <v>39895</v>
      </c>
      <c r="B94" s="4">
        <v>1355.8040000000001</v>
      </c>
      <c r="C94" s="4">
        <f t="shared" si="3"/>
        <v>-1.5552007552303384</v>
      </c>
      <c r="D94" s="4">
        <f t="shared" si="4"/>
        <v>-1.7426957745569576</v>
      </c>
      <c r="E94" s="4">
        <f t="shared" si="5"/>
        <v>3.0369885626586743</v>
      </c>
    </row>
    <row r="95" spans="1:5">
      <c r="A95" s="2">
        <v>39896</v>
      </c>
      <c r="B95" s="4">
        <v>1334.8816400000001</v>
      </c>
      <c r="C95" s="4">
        <f t="shared" si="3"/>
        <v>2.0884936251423265</v>
      </c>
      <c r="D95" s="4">
        <f t="shared" si="4"/>
        <v>1.9009986058157073</v>
      </c>
      <c r="E95" s="4">
        <f t="shared" si="5"/>
        <v>3.6137956993132629</v>
      </c>
    </row>
    <row r="96" spans="1:5">
      <c r="A96" s="2">
        <v>39897</v>
      </c>
      <c r="B96" s="4">
        <v>1363.0537200000001</v>
      </c>
      <c r="C96" s="4">
        <f t="shared" si="3"/>
        <v>2.8261527758756544</v>
      </c>
      <c r="D96" s="4">
        <f t="shared" si="4"/>
        <v>2.6386577565490352</v>
      </c>
      <c r="E96" s="4">
        <f t="shared" si="5"/>
        <v>6.9625147561963878</v>
      </c>
    </row>
    <row r="97" spans="1:5">
      <c r="A97" s="2">
        <v>39898</v>
      </c>
      <c r="B97" s="4">
        <v>1402.1252099999999</v>
      </c>
      <c r="C97" s="4">
        <f t="shared" si="3"/>
        <v>0.24079389139153923</v>
      </c>
      <c r="D97" s="4">
        <f t="shared" si="4"/>
        <v>5.3298872064920039E-2</v>
      </c>
      <c r="E97" s="4">
        <f t="shared" si="5"/>
        <v>2.8407697633927136E-3</v>
      </c>
    </row>
    <row r="98" spans="1:5">
      <c r="A98" s="2">
        <v>39899</v>
      </c>
      <c r="B98" s="4">
        <v>1405.50551</v>
      </c>
      <c r="C98" s="4">
        <f t="shared" si="3"/>
        <v>-4.4441188948061461</v>
      </c>
      <c r="D98" s="4">
        <f t="shared" si="4"/>
        <v>-4.6316139141327657</v>
      </c>
      <c r="E98" s="4">
        <f t="shared" si="5"/>
        <v>21.451847449588239</v>
      </c>
    </row>
    <row r="99" spans="1:5">
      <c r="A99" s="2">
        <v>39902</v>
      </c>
      <c r="B99" s="4">
        <v>1344.4107899999999</v>
      </c>
      <c r="C99" s="4">
        <f t="shared" si="3"/>
        <v>0</v>
      </c>
      <c r="D99" s="4">
        <f t="shared" si="4"/>
        <v>-0.18749501932661919</v>
      </c>
      <c r="E99" s="4">
        <f t="shared" si="5"/>
        <v>3.51543822722893E-2</v>
      </c>
    </row>
    <row r="100" spans="1:5">
      <c r="A100" s="2">
        <v>39903</v>
      </c>
      <c r="B100" s="4">
        <v>1344.4107899999999</v>
      </c>
      <c r="C100" s="4">
        <f t="shared" si="3"/>
        <v>-1.8765438344704375</v>
      </c>
      <c r="D100" s="4">
        <f t="shared" si="4"/>
        <v>-2.0640388537970566</v>
      </c>
      <c r="E100" s="4">
        <f t="shared" si="5"/>
        <v>4.2602563899838675</v>
      </c>
    </row>
    <row r="101" spans="1:5">
      <c r="A101" s="2">
        <v>39904</v>
      </c>
      <c r="B101" s="4">
        <v>1319.4175700000001</v>
      </c>
      <c r="C101" s="4">
        <f t="shared" si="3"/>
        <v>1.7263281361971934</v>
      </c>
      <c r="D101" s="4">
        <f t="shared" si="4"/>
        <v>1.5388331168705742</v>
      </c>
      <c r="E101" s="4">
        <f t="shared" si="5"/>
        <v>2.3680073615776065</v>
      </c>
    </row>
    <row r="102" spans="1:5">
      <c r="A102" s="2">
        <v>39905</v>
      </c>
      <c r="B102" s="4">
        <v>1342.3927900000001</v>
      </c>
      <c r="C102" s="4">
        <f t="shared" si="3"/>
        <v>2.0491680075019705</v>
      </c>
      <c r="D102" s="4">
        <f t="shared" si="4"/>
        <v>1.8616729881753513</v>
      </c>
      <c r="E102" s="4">
        <f t="shared" si="5"/>
        <v>3.4658263149017419</v>
      </c>
    </row>
    <row r="103" spans="1:5">
      <c r="A103" s="2">
        <v>39906</v>
      </c>
      <c r="B103" s="4">
        <v>1370.18445</v>
      </c>
      <c r="C103" s="4">
        <f t="shared" si="3"/>
        <v>3.4313761804318199</v>
      </c>
      <c r="D103" s="4">
        <f t="shared" si="4"/>
        <v>3.2438811611052007</v>
      </c>
      <c r="E103" s="4">
        <f t="shared" si="5"/>
        <v>10.522764987373225</v>
      </c>
    </row>
    <row r="104" spans="1:5">
      <c r="A104" s="2">
        <v>39909</v>
      </c>
      <c r="B104" s="4">
        <v>1418.01659</v>
      </c>
      <c r="C104" s="4">
        <f t="shared" si="3"/>
        <v>-3.0703605317092375</v>
      </c>
      <c r="D104" s="4">
        <f t="shared" si="4"/>
        <v>-3.2578555510358567</v>
      </c>
      <c r="E104" s="4">
        <f t="shared" si="5"/>
        <v>10.613622791415144</v>
      </c>
    </row>
    <row r="105" spans="1:5">
      <c r="A105" s="2">
        <v>39910</v>
      </c>
      <c r="B105" s="4">
        <v>1375.1399699999999</v>
      </c>
      <c r="C105" s="4">
        <f t="shared" si="3"/>
        <v>4.6190960943809394</v>
      </c>
      <c r="D105" s="4">
        <f t="shared" si="4"/>
        <v>4.4316010750543198</v>
      </c>
      <c r="E105" s="4">
        <f t="shared" si="5"/>
        <v>19.639088088422604</v>
      </c>
    </row>
    <row r="106" spans="1:5">
      <c r="A106" s="2">
        <v>39911</v>
      </c>
      <c r="B106" s="4">
        <v>1440.14886</v>
      </c>
      <c r="C106" s="4">
        <f t="shared" si="3"/>
        <v>10.106777658425134</v>
      </c>
      <c r="D106" s="4">
        <f t="shared" si="4"/>
        <v>9.9192826390985154</v>
      </c>
      <c r="E106" s="4">
        <f t="shared" si="5"/>
        <v>98.392168074321205</v>
      </c>
    </row>
    <row r="107" spans="1:5">
      <c r="A107" s="2">
        <v>39912</v>
      </c>
      <c r="B107" s="4">
        <v>1593.3110300000001</v>
      </c>
      <c r="C107" s="4">
        <f t="shared" si="3"/>
        <v>2.7307719114697209</v>
      </c>
      <c r="D107" s="4">
        <f t="shared" si="4"/>
        <v>2.5432768921431017</v>
      </c>
      <c r="E107" s="4">
        <f t="shared" si="5"/>
        <v>6.4682573501090745</v>
      </c>
    </row>
    <row r="108" spans="1:5">
      <c r="A108" s="2">
        <v>39913</v>
      </c>
      <c r="B108" s="4">
        <v>1637.4202399999999</v>
      </c>
      <c r="C108" s="4">
        <f t="shared" si="3"/>
        <v>1.0166783905797399</v>
      </c>
      <c r="D108" s="4">
        <f t="shared" si="4"/>
        <v>0.82918337125312069</v>
      </c>
      <c r="E108" s="4">
        <f t="shared" si="5"/>
        <v>0.6875450631626906</v>
      </c>
    </row>
    <row r="109" spans="1:5">
      <c r="A109" s="2">
        <v>39916</v>
      </c>
      <c r="B109" s="4">
        <v>1654.15245</v>
      </c>
      <c r="C109" s="4">
        <f t="shared" si="3"/>
        <v>-4.6739032791358746</v>
      </c>
      <c r="D109" s="4">
        <f t="shared" si="4"/>
        <v>-4.8613982984624942</v>
      </c>
      <c r="E109" s="4">
        <f t="shared" si="5"/>
        <v>23.633193416294034</v>
      </c>
    </row>
    <row r="110" spans="1:5">
      <c r="A110" s="2">
        <v>39917</v>
      </c>
      <c r="B110" s="4">
        <v>1578.6179199999999</v>
      </c>
      <c r="C110" s="4">
        <f t="shared" si="3"/>
        <v>-3.9364366588840931</v>
      </c>
      <c r="D110" s="4">
        <f t="shared" si="4"/>
        <v>-4.1239316782107123</v>
      </c>
      <c r="E110" s="4">
        <f t="shared" si="5"/>
        <v>17.006812486549823</v>
      </c>
    </row>
    <row r="111" spans="1:5">
      <c r="A111" s="2">
        <v>39918</v>
      </c>
      <c r="B111" s="4">
        <v>1517.68381</v>
      </c>
      <c r="C111" s="4">
        <f t="shared" si="3"/>
        <v>-0.41127592127636847</v>
      </c>
      <c r="D111" s="4">
        <f t="shared" si="4"/>
        <v>-0.59877094060298763</v>
      </c>
      <c r="E111" s="4">
        <f t="shared" si="5"/>
        <v>0.35852663931058654</v>
      </c>
    </row>
    <row r="112" spans="1:5">
      <c r="A112" s="2">
        <v>39919</v>
      </c>
      <c r="B112" s="4">
        <v>1511.4547600000001</v>
      </c>
      <c r="C112" s="4">
        <f t="shared" si="3"/>
        <v>-0.97085083966787322</v>
      </c>
      <c r="D112" s="4">
        <f t="shared" si="4"/>
        <v>-1.1583458589944924</v>
      </c>
      <c r="E112" s="4">
        <f t="shared" si="5"/>
        <v>1.3417651290496884</v>
      </c>
    </row>
    <row r="113" spans="1:5">
      <c r="A113" s="2">
        <v>39920</v>
      </c>
      <c r="B113" s="4">
        <v>1496.8517899999999</v>
      </c>
      <c r="C113" s="4">
        <f t="shared" si="3"/>
        <v>-0.47867204834290011</v>
      </c>
      <c r="D113" s="4">
        <f t="shared" si="4"/>
        <v>-0.66616706766951927</v>
      </c>
      <c r="E113" s="4">
        <f t="shared" si="5"/>
        <v>0.4437785620474059</v>
      </c>
    </row>
    <row r="114" spans="1:5">
      <c r="A114" s="2">
        <v>39923</v>
      </c>
      <c r="B114" s="4">
        <v>1489.7039</v>
      </c>
      <c r="C114" s="4">
        <f t="shared" si="3"/>
        <v>-3.75998956341116</v>
      </c>
      <c r="D114" s="4">
        <f t="shared" si="4"/>
        <v>-3.9474845827377791</v>
      </c>
      <c r="E114" s="4">
        <f t="shared" si="5"/>
        <v>15.582634530952458</v>
      </c>
    </row>
    <row r="115" spans="1:5">
      <c r="A115" s="2">
        <v>39924</v>
      </c>
      <c r="B115" s="4">
        <v>1434.7311500000001</v>
      </c>
      <c r="C115" s="4">
        <f t="shared" si="3"/>
        <v>1.5905860137426064</v>
      </c>
      <c r="D115" s="4">
        <f t="shared" si="4"/>
        <v>1.4030909944159873</v>
      </c>
      <c r="E115" s="4">
        <f t="shared" si="5"/>
        <v>1.9686643386112441</v>
      </c>
    </row>
    <row r="116" spans="1:5">
      <c r="A116" s="2">
        <v>39925</v>
      </c>
      <c r="B116" s="4">
        <v>1457.73424</v>
      </c>
      <c r="C116" s="4">
        <f t="shared" si="3"/>
        <v>2.0584602638537746</v>
      </c>
      <c r="D116" s="4">
        <f t="shared" si="4"/>
        <v>1.8709652445271554</v>
      </c>
      <c r="E116" s="4">
        <f t="shared" si="5"/>
        <v>3.5005109462285584</v>
      </c>
    </row>
    <row r="117" spans="1:5">
      <c r="A117" s="2">
        <v>39926</v>
      </c>
      <c r="B117" s="4">
        <v>1488.0520899999999</v>
      </c>
      <c r="C117" s="4">
        <f t="shared" si="3"/>
        <v>0.88636500834170695</v>
      </c>
      <c r="D117" s="4">
        <f t="shared" si="4"/>
        <v>0.69886998901508779</v>
      </c>
      <c r="E117" s="4">
        <f t="shared" si="5"/>
        <v>0.48841926154594895</v>
      </c>
    </row>
    <row r="118" spans="1:5">
      <c r="A118" s="2">
        <v>39927</v>
      </c>
      <c r="B118" s="4">
        <v>1501.3002899999999</v>
      </c>
      <c r="C118" s="4">
        <f t="shared" si="3"/>
        <v>-2.8356715438340148</v>
      </c>
      <c r="D118" s="4">
        <f t="shared" si="4"/>
        <v>-3.0231665631606339</v>
      </c>
      <c r="E118" s="4">
        <f t="shared" si="5"/>
        <v>9.1395360686124789</v>
      </c>
    </row>
    <row r="119" spans="1:5">
      <c r="A119" s="2">
        <v>39930</v>
      </c>
      <c r="B119" s="4">
        <v>1459.32628</v>
      </c>
      <c r="C119" s="4">
        <f t="shared" si="3"/>
        <v>-2.5088633293647593</v>
      </c>
      <c r="D119" s="4">
        <f t="shared" si="4"/>
        <v>-2.6963583486913785</v>
      </c>
      <c r="E119" s="4">
        <f t="shared" si="5"/>
        <v>7.2703483445576973</v>
      </c>
    </row>
    <row r="120" spans="1:5">
      <c r="A120" s="2">
        <v>39931</v>
      </c>
      <c r="B120" s="4">
        <v>1423.1692399999999</v>
      </c>
      <c r="C120" s="4">
        <f t="shared" si="3"/>
        <v>2.8397538418394377</v>
      </c>
      <c r="D120" s="4">
        <f t="shared" si="4"/>
        <v>2.6522588225128185</v>
      </c>
      <c r="E120" s="4">
        <f t="shared" si="5"/>
        <v>7.0344768615970823</v>
      </c>
    </row>
    <row r="121" spans="1:5">
      <c r="A121" s="2">
        <v>39932</v>
      </c>
      <c r="B121" s="4">
        <v>1464.1630500000001</v>
      </c>
      <c r="C121" s="4">
        <f t="shared" si="3"/>
        <v>3.669557494437707</v>
      </c>
      <c r="D121" s="4">
        <f t="shared" si="4"/>
        <v>3.4820624751110878</v>
      </c>
      <c r="E121" s="4">
        <f t="shared" si="5"/>
        <v>12.124759080576755</v>
      </c>
    </row>
    <row r="122" spans="1:5">
      <c r="A122" s="2">
        <v>39933</v>
      </c>
      <c r="B122" s="4">
        <v>1518.88932</v>
      </c>
      <c r="C122" s="4">
        <f t="shared" si="3"/>
        <v>0.29896879753911887</v>
      </c>
      <c r="D122" s="4">
        <f t="shared" si="4"/>
        <v>0.11147377821249968</v>
      </c>
      <c r="E122" s="4">
        <f t="shared" si="5"/>
        <v>1.2426403228969568E-2</v>
      </c>
    </row>
    <row r="123" spans="1:5">
      <c r="A123" s="2">
        <v>39937</v>
      </c>
      <c r="B123" s="4">
        <v>1523.43712</v>
      </c>
      <c r="C123" s="4">
        <f t="shared" si="3"/>
        <v>-6.3943655543330286E-2</v>
      </c>
      <c r="D123" s="4">
        <f t="shared" si="4"/>
        <v>-0.25143867486994947</v>
      </c>
      <c r="E123" s="4">
        <f t="shared" si="5"/>
        <v>6.3221407220356157E-2</v>
      </c>
    </row>
    <row r="124" spans="1:5">
      <c r="A124" s="2">
        <v>39938</v>
      </c>
      <c r="B124" s="4">
        <v>1522.4632899999999</v>
      </c>
      <c r="C124" s="4">
        <f t="shared" si="3"/>
        <v>1.0322812425582595</v>
      </c>
      <c r="D124" s="4">
        <f t="shared" si="4"/>
        <v>0.84478622323164032</v>
      </c>
      <c r="E124" s="4">
        <f t="shared" si="5"/>
        <v>0.71366376296197886</v>
      </c>
    </row>
    <row r="125" spans="1:5">
      <c r="A125" s="2">
        <v>39939</v>
      </c>
      <c r="B125" s="4">
        <v>1538.26079</v>
      </c>
      <c r="C125" s="4">
        <f t="shared" si="3"/>
        <v>5.2828098048535796</v>
      </c>
      <c r="D125" s="4">
        <f t="shared" si="4"/>
        <v>5.09531478552696</v>
      </c>
      <c r="E125" s="4">
        <f t="shared" si="5"/>
        <v>25.962232763609652</v>
      </c>
    </row>
    <row r="126" spans="1:5">
      <c r="A126" s="2">
        <v>39940</v>
      </c>
      <c r="B126" s="4">
        <v>1621.7089800000001</v>
      </c>
      <c r="C126" s="4">
        <f t="shared" si="3"/>
        <v>-0.23534046210108681</v>
      </c>
      <c r="D126" s="4">
        <f t="shared" si="4"/>
        <v>-0.42283548142770599</v>
      </c>
      <c r="E126" s="4">
        <f t="shared" si="5"/>
        <v>0.17878984435419989</v>
      </c>
    </row>
    <row r="127" spans="1:5">
      <c r="A127" s="2">
        <v>39941</v>
      </c>
      <c r="B127" s="4">
        <v>1617.8969300000001</v>
      </c>
      <c r="C127" s="4">
        <f t="shared" si="3"/>
        <v>0.55093748533293252</v>
      </c>
      <c r="D127" s="4">
        <f t="shared" si="4"/>
        <v>0.36344246600631336</v>
      </c>
      <c r="E127" s="4">
        <f t="shared" si="5"/>
        <v>0.13209042609675023</v>
      </c>
    </row>
    <row r="128" spans="1:5">
      <c r="A128" s="2">
        <v>39945</v>
      </c>
      <c r="B128" s="4">
        <v>1626.8351299999999</v>
      </c>
      <c r="C128" s="4">
        <f t="shared" si="3"/>
        <v>-1.6318896905075664</v>
      </c>
      <c r="D128" s="4">
        <f t="shared" si="4"/>
        <v>-1.8193847098341855</v>
      </c>
      <c r="E128" s="4">
        <f t="shared" si="5"/>
        <v>3.3101607223784235</v>
      </c>
    </row>
    <row r="129" spans="1:5">
      <c r="A129" s="2">
        <v>39946</v>
      </c>
      <c r="B129" s="4">
        <v>1600.50242</v>
      </c>
      <c r="C129" s="4">
        <f t="shared" si="3"/>
        <v>-5.2339854827145249</v>
      </c>
      <c r="D129" s="4">
        <f t="shared" si="4"/>
        <v>-5.4214805020411445</v>
      </c>
      <c r="E129" s="4">
        <f t="shared" si="5"/>
        <v>29.392450834012301</v>
      </c>
    </row>
    <row r="130" spans="1:5">
      <c r="A130" s="2">
        <v>39947</v>
      </c>
      <c r="B130" s="4">
        <v>1518.8868600000001</v>
      </c>
      <c r="C130" s="4">
        <f t="shared" si="3"/>
        <v>7.1046540734682861E-2</v>
      </c>
      <c r="D130" s="4">
        <f t="shared" si="4"/>
        <v>-0.11644847859193633</v>
      </c>
      <c r="E130" s="4">
        <f t="shared" si="5"/>
        <v>1.3560248166376652E-2</v>
      </c>
    </row>
    <row r="131" spans="1:5">
      <c r="A131" s="2">
        <v>39948</v>
      </c>
      <c r="B131" s="4">
        <v>1519.9663599999999</v>
      </c>
      <c r="C131" s="4">
        <f t="shared" si="3"/>
        <v>-2.0614725845740978</v>
      </c>
      <c r="D131" s="4">
        <f t="shared" si="4"/>
        <v>-2.2489676039007169</v>
      </c>
      <c r="E131" s="4">
        <f t="shared" si="5"/>
        <v>5.0578552833949324</v>
      </c>
    </row>
    <row r="132" spans="1:5">
      <c r="A132" s="2">
        <v>39951</v>
      </c>
      <c r="B132" s="4">
        <v>1488.95343</v>
      </c>
      <c r="C132" s="4">
        <f t="shared" ref="C132:C195" si="6">LN(B133/B132)*100</f>
        <v>4.7293861786892659</v>
      </c>
      <c r="D132" s="4">
        <f t="shared" ref="D132:D195" si="7">C132-$C$253</f>
        <v>4.5418911593626463</v>
      </c>
      <c r="E132" s="4">
        <f t="shared" ref="E132:E195" si="8">D132*D132</f>
        <v>20.628775303496564</v>
      </c>
    </row>
    <row r="133" spans="1:5">
      <c r="A133" s="2">
        <v>39952</v>
      </c>
      <c r="B133" s="4">
        <v>1561.0635299999999</v>
      </c>
      <c r="C133" s="4">
        <f t="shared" si="6"/>
        <v>0.39482675021577662</v>
      </c>
      <c r="D133" s="4">
        <f t="shared" si="7"/>
        <v>0.20733173088915743</v>
      </c>
      <c r="E133" s="4">
        <f t="shared" si="8"/>
        <v>4.2986446633493998E-2</v>
      </c>
    </row>
    <row r="134" spans="1:5">
      <c r="A134" s="2">
        <v>39953</v>
      </c>
      <c r="B134" s="4">
        <v>1567.23921</v>
      </c>
      <c r="C134" s="4">
        <f t="shared" si="6"/>
        <v>-0.56727327430934893</v>
      </c>
      <c r="D134" s="4">
        <f t="shared" si="7"/>
        <v>-0.75476829363596809</v>
      </c>
      <c r="E134" s="4">
        <f t="shared" si="8"/>
        <v>0.56967517707815096</v>
      </c>
    </row>
    <row r="135" spans="1:5">
      <c r="A135" s="2">
        <v>39954</v>
      </c>
      <c r="B135" s="4">
        <v>1558.3738499999999</v>
      </c>
      <c r="C135" s="4">
        <f t="shared" si="6"/>
        <v>9.9478611074653278E-2</v>
      </c>
      <c r="D135" s="4">
        <f t="shared" si="7"/>
        <v>-8.8016408251965911E-2</v>
      </c>
      <c r="E135" s="4">
        <f t="shared" si="8"/>
        <v>7.7468881215767326E-3</v>
      </c>
    </row>
    <row r="136" spans="1:5">
      <c r="A136" s="2">
        <v>39955</v>
      </c>
      <c r="B136" s="4">
        <v>1559.9248700000001</v>
      </c>
      <c r="C136" s="4">
        <f t="shared" si="6"/>
        <v>-1.8669450875601286</v>
      </c>
      <c r="D136" s="4">
        <f t="shared" si="7"/>
        <v>-2.0544401068867479</v>
      </c>
      <c r="E136" s="4">
        <f t="shared" si="8"/>
        <v>4.2207241527848325</v>
      </c>
    </row>
    <row r="137" spans="1:5">
      <c r="A137" s="2">
        <v>39958</v>
      </c>
      <c r="B137" s="4">
        <v>1531.0721000000001</v>
      </c>
      <c r="C137" s="4">
        <f t="shared" si="6"/>
        <v>-1.1878090101405296</v>
      </c>
      <c r="D137" s="4">
        <f t="shared" si="7"/>
        <v>-1.3753040294671488</v>
      </c>
      <c r="E137" s="4">
        <f t="shared" si="8"/>
        <v>1.891461173468576</v>
      </c>
    </row>
    <row r="138" spans="1:5">
      <c r="A138" s="2">
        <v>39959</v>
      </c>
      <c r="B138" s="4">
        <v>1512.9934699999999</v>
      </c>
      <c r="C138" s="4">
        <f t="shared" si="6"/>
        <v>2.4034222891312762</v>
      </c>
      <c r="D138" s="4">
        <f t="shared" si="7"/>
        <v>2.215927269804657</v>
      </c>
      <c r="E138" s="4">
        <f t="shared" si="8"/>
        <v>4.9103336650639209</v>
      </c>
    </row>
    <row r="139" spans="1:5">
      <c r="A139" s="2">
        <v>39960</v>
      </c>
      <c r="B139" s="4">
        <v>1549.7976000000001</v>
      </c>
      <c r="C139" s="4">
        <f t="shared" si="6"/>
        <v>-0.23415479137897832</v>
      </c>
      <c r="D139" s="4">
        <f t="shared" si="7"/>
        <v>-0.42164981070559748</v>
      </c>
      <c r="E139" s="4">
        <f t="shared" si="8"/>
        <v>0.17778856286806619</v>
      </c>
    </row>
    <row r="140" spans="1:5">
      <c r="A140" s="2">
        <v>39961</v>
      </c>
      <c r="B140" s="4">
        <v>1546.17292</v>
      </c>
      <c r="C140" s="4">
        <f t="shared" si="6"/>
        <v>4.3974630852168444</v>
      </c>
      <c r="D140" s="4">
        <f t="shared" si="7"/>
        <v>4.2099680658902248</v>
      </c>
      <c r="E140" s="4">
        <f t="shared" si="8"/>
        <v>17.723831115815479</v>
      </c>
    </row>
    <row r="141" spans="1:5">
      <c r="A141" s="2">
        <v>39962</v>
      </c>
      <c r="B141" s="4">
        <v>1615.6824300000001</v>
      </c>
      <c r="C141" s="4">
        <f t="shared" si="6"/>
        <v>6.274090330761628</v>
      </c>
      <c r="D141" s="4">
        <f t="shared" si="7"/>
        <v>6.0865953114350084</v>
      </c>
      <c r="E141" s="4">
        <f t="shared" si="8"/>
        <v>37.04664248518263</v>
      </c>
    </row>
    <row r="142" spans="1:5">
      <c r="A142" s="2">
        <v>39965</v>
      </c>
      <c r="B142" s="4">
        <v>1720.29937</v>
      </c>
      <c r="C142" s="4">
        <f t="shared" si="6"/>
        <v>-0.24822397289858081</v>
      </c>
      <c r="D142" s="4">
        <f t="shared" si="7"/>
        <v>-0.4357189922252</v>
      </c>
      <c r="E142" s="4">
        <f t="shared" si="8"/>
        <v>0.18985104018574389</v>
      </c>
    </row>
    <row r="143" spans="1:5">
      <c r="A143" s="2">
        <v>39966</v>
      </c>
      <c r="B143" s="4">
        <v>1716.0344700000001</v>
      </c>
      <c r="C143" s="4">
        <f t="shared" si="6"/>
        <v>-1.8021073053466614</v>
      </c>
      <c r="D143" s="4">
        <f t="shared" si="7"/>
        <v>-1.9896023246732806</v>
      </c>
      <c r="E143" s="4">
        <f t="shared" si="8"/>
        <v>3.9585174103453222</v>
      </c>
    </row>
    <row r="144" spans="1:5">
      <c r="A144" s="2">
        <v>39967</v>
      </c>
      <c r="B144" s="4">
        <v>1685.3866700000001</v>
      </c>
      <c r="C144" s="4">
        <f t="shared" si="6"/>
        <v>-1.4248230220779827</v>
      </c>
      <c r="D144" s="4">
        <f t="shared" si="7"/>
        <v>-1.6123180414046019</v>
      </c>
      <c r="E144" s="4">
        <f t="shared" si="8"/>
        <v>2.5995694666387714</v>
      </c>
    </row>
    <row r="145" spans="1:5">
      <c r="A145" s="2">
        <v>39968</v>
      </c>
      <c r="B145" s="4">
        <v>1661.5431599999999</v>
      </c>
      <c r="C145" s="4">
        <f t="shared" si="6"/>
        <v>3.2093428870938836</v>
      </c>
      <c r="D145" s="4">
        <f t="shared" si="7"/>
        <v>3.0218478677672644</v>
      </c>
      <c r="E145" s="4">
        <f t="shared" si="8"/>
        <v>9.131564535929563</v>
      </c>
    </row>
    <row r="146" spans="1:5">
      <c r="A146" s="2">
        <v>39969</v>
      </c>
      <c r="B146" s="4">
        <v>1715.73269</v>
      </c>
      <c r="C146" s="4">
        <f t="shared" si="6"/>
        <v>-4.1666422070846529</v>
      </c>
      <c r="D146" s="4">
        <f t="shared" si="7"/>
        <v>-4.3541372264112725</v>
      </c>
      <c r="E146" s="4">
        <f t="shared" si="8"/>
        <v>18.95851098642045</v>
      </c>
    </row>
    <row r="147" spans="1:5">
      <c r="A147" s="2">
        <v>39972</v>
      </c>
      <c r="B147" s="4">
        <v>1645.7131099999999</v>
      </c>
      <c r="C147" s="4">
        <f t="shared" si="6"/>
        <v>2.4227569839582972</v>
      </c>
      <c r="D147" s="4">
        <f t="shared" si="7"/>
        <v>2.235261964631678</v>
      </c>
      <c r="E147" s="4">
        <f t="shared" si="8"/>
        <v>4.9963960505290688</v>
      </c>
    </row>
    <row r="148" spans="1:5">
      <c r="A148" s="2">
        <v>39973</v>
      </c>
      <c r="B148" s="4">
        <v>1686.0716600000001</v>
      </c>
      <c r="C148" s="4">
        <f t="shared" si="6"/>
        <v>-0.14900320280708393</v>
      </c>
      <c r="D148" s="4">
        <f t="shared" si="7"/>
        <v>-0.33649822213370312</v>
      </c>
      <c r="E148" s="4">
        <f t="shared" si="8"/>
        <v>0.113231053499143</v>
      </c>
    </row>
    <row r="149" spans="1:5">
      <c r="A149" s="2">
        <v>39974</v>
      </c>
      <c r="B149" s="4">
        <v>1683.56123</v>
      </c>
      <c r="C149" s="4">
        <f t="shared" si="6"/>
        <v>-1.918750382700982</v>
      </c>
      <c r="D149" s="4">
        <f t="shared" si="7"/>
        <v>-2.1062454020276014</v>
      </c>
      <c r="E149" s="4">
        <f t="shared" si="8"/>
        <v>4.4362696935624122</v>
      </c>
    </row>
    <row r="150" spans="1:5">
      <c r="A150" s="2">
        <v>39975</v>
      </c>
      <c r="B150" s="4">
        <v>1651.56583</v>
      </c>
      <c r="C150" s="4">
        <f t="shared" si="6"/>
        <v>-4.6065214840321129</v>
      </c>
      <c r="D150" s="4">
        <f t="shared" si="7"/>
        <v>-4.7940165033587325</v>
      </c>
      <c r="E150" s="4">
        <f t="shared" si="8"/>
        <v>22.98259423447589</v>
      </c>
    </row>
    <row r="151" spans="1:5">
      <c r="A151" s="2">
        <v>39979</v>
      </c>
      <c r="B151" s="4">
        <v>1577.21181</v>
      </c>
      <c r="C151" s="4">
        <f t="shared" si="6"/>
        <v>0.4010134389882668</v>
      </c>
      <c r="D151" s="4">
        <f t="shared" si="7"/>
        <v>0.21351841966164761</v>
      </c>
      <c r="E151" s="4">
        <f t="shared" si="8"/>
        <v>4.5590115534807463E-2</v>
      </c>
    </row>
    <row r="152" spans="1:5">
      <c r="A152" s="2">
        <v>39980</v>
      </c>
      <c r="B152" s="4">
        <v>1583.54934</v>
      </c>
      <c r="C152" s="4">
        <f t="shared" si="6"/>
        <v>-2.869429158857185</v>
      </c>
      <c r="D152" s="4">
        <f t="shared" si="7"/>
        <v>-3.0569241781838041</v>
      </c>
      <c r="E152" s="4">
        <f t="shared" si="8"/>
        <v>9.3447854311647269</v>
      </c>
    </row>
    <row r="153" spans="1:5">
      <c r="A153" s="2">
        <v>39981</v>
      </c>
      <c r="B153" s="4">
        <v>1538.7562399999999</v>
      </c>
      <c r="C153" s="4">
        <f t="shared" si="6"/>
        <v>-2.8540020164547473</v>
      </c>
      <c r="D153" s="4">
        <f t="shared" si="7"/>
        <v>-3.0414970357813664</v>
      </c>
      <c r="E153" s="4">
        <f t="shared" si="8"/>
        <v>9.2507042186668382</v>
      </c>
    </row>
    <row r="154" spans="1:5">
      <c r="A154" s="2">
        <v>39982</v>
      </c>
      <c r="B154" s="4">
        <v>1495.4608700000001</v>
      </c>
      <c r="C154" s="4">
        <f t="shared" si="6"/>
        <v>5.1616913752231465E-2</v>
      </c>
      <c r="D154" s="4">
        <f t="shared" si="7"/>
        <v>-0.13587810557438773</v>
      </c>
      <c r="E154" s="4">
        <f t="shared" si="8"/>
        <v>1.8462859574484458E-2</v>
      </c>
    </row>
    <row r="155" spans="1:5">
      <c r="A155" s="2">
        <v>39983</v>
      </c>
      <c r="B155" s="4">
        <v>1496.23298</v>
      </c>
      <c r="C155" s="4">
        <f t="shared" si="6"/>
        <v>-4.7153387873690829</v>
      </c>
      <c r="D155" s="4">
        <f t="shared" si="7"/>
        <v>-4.9028338066957025</v>
      </c>
      <c r="E155" s="4">
        <f t="shared" si="8"/>
        <v>24.037779336078273</v>
      </c>
    </row>
    <row r="156" spans="1:5">
      <c r="A156" s="2">
        <v>39986</v>
      </c>
      <c r="B156" s="4">
        <v>1427.31808</v>
      </c>
      <c r="C156" s="4">
        <f t="shared" si="6"/>
        <v>-4.3686752513701608</v>
      </c>
      <c r="D156" s="4">
        <f t="shared" si="7"/>
        <v>-4.5561702706967804</v>
      </c>
      <c r="E156" s="4">
        <f t="shared" si="8"/>
        <v>20.758687535581174</v>
      </c>
    </row>
    <row r="157" spans="1:5">
      <c r="A157" s="2">
        <v>39987</v>
      </c>
      <c r="B157" s="4">
        <v>1366.3056099999999</v>
      </c>
      <c r="C157" s="4">
        <f t="shared" si="6"/>
        <v>1.9176762459236836</v>
      </c>
      <c r="D157" s="4">
        <f t="shared" si="7"/>
        <v>1.7301812265970644</v>
      </c>
      <c r="E157" s="4">
        <f t="shared" si="8"/>
        <v>2.9935270768689222</v>
      </c>
    </row>
    <row r="158" spans="1:5">
      <c r="A158" s="2">
        <v>39988</v>
      </c>
      <c r="B158" s="4">
        <v>1392.7597699999999</v>
      </c>
      <c r="C158" s="4">
        <f t="shared" si="6"/>
        <v>-0.18662758854666206</v>
      </c>
      <c r="D158" s="4">
        <f t="shared" si="7"/>
        <v>-0.37412260787328122</v>
      </c>
      <c r="E158" s="4">
        <f t="shared" si="8"/>
        <v>0.13996772572190494</v>
      </c>
    </row>
    <row r="159" spans="1:5">
      <c r="A159" s="2">
        <v>39989</v>
      </c>
      <c r="B159" s="4">
        <v>1390.16292</v>
      </c>
      <c r="C159" s="4">
        <f t="shared" si="6"/>
        <v>2.1083460379855334</v>
      </c>
      <c r="D159" s="4">
        <f t="shared" si="7"/>
        <v>1.9208510186589143</v>
      </c>
      <c r="E159" s="4">
        <f t="shared" si="8"/>
        <v>3.6896686358829887</v>
      </c>
    </row>
    <row r="160" spans="1:5">
      <c r="A160" s="2">
        <v>39990</v>
      </c>
      <c r="B160" s="4">
        <v>1419.78352</v>
      </c>
      <c r="C160" s="4">
        <f t="shared" si="6"/>
        <v>-2.7017504048831738</v>
      </c>
      <c r="D160" s="4">
        <f t="shared" si="7"/>
        <v>-2.8892454242097929</v>
      </c>
      <c r="E160" s="4">
        <f t="shared" si="8"/>
        <v>8.3477391213172254</v>
      </c>
    </row>
    <row r="161" spans="1:5">
      <c r="A161" s="2">
        <v>39993</v>
      </c>
      <c r="B161" s="4">
        <v>1381.93806</v>
      </c>
      <c r="C161" s="4">
        <f t="shared" si="6"/>
        <v>4.3146476451410036</v>
      </c>
      <c r="D161" s="4">
        <f t="shared" si="7"/>
        <v>4.127152625814384</v>
      </c>
      <c r="E161" s="4">
        <f t="shared" si="8"/>
        <v>17.033388796766566</v>
      </c>
    </row>
    <row r="162" spans="1:5">
      <c r="A162" s="2">
        <v>39994</v>
      </c>
      <c r="B162" s="4">
        <v>1442.8688400000001</v>
      </c>
      <c r="C162" s="4">
        <f t="shared" si="6"/>
        <v>-2.1704099757119453</v>
      </c>
      <c r="D162" s="4">
        <f t="shared" si="7"/>
        <v>-2.3579049950385644</v>
      </c>
      <c r="E162" s="4">
        <f t="shared" si="8"/>
        <v>5.559715965627813</v>
      </c>
    </row>
    <row r="163" spans="1:5">
      <c r="A163" s="2">
        <v>39995</v>
      </c>
      <c r="B163" s="4">
        <v>1411.8900699999999</v>
      </c>
      <c r="C163" s="4">
        <f t="shared" si="6"/>
        <v>-0.96605048927572179</v>
      </c>
      <c r="D163" s="4">
        <f t="shared" si="7"/>
        <v>-1.153545508602341</v>
      </c>
      <c r="E163" s="4">
        <f t="shared" si="8"/>
        <v>1.3306672404166335</v>
      </c>
    </row>
    <row r="164" spans="1:5">
      <c r="A164" s="2">
        <v>39996</v>
      </c>
      <c r="B164" s="4">
        <v>1398.3161700000001</v>
      </c>
      <c r="C164" s="4">
        <f t="shared" si="6"/>
        <v>-2.1193504670022545</v>
      </c>
      <c r="D164" s="4">
        <f t="shared" si="7"/>
        <v>-2.3068454863288737</v>
      </c>
      <c r="E164" s="4">
        <f t="shared" si="8"/>
        <v>5.3215360977958976</v>
      </c>
    </row>
    <row r="165" spans="1:5">
      <c r="A165" s="2">
        <v>39997</v>
      </c>
      <c r="B165" s="4">
        <v>1368.99278</v>
      </c>
      <c r="C165" s="4">
        <f t="shared" si="6"/>
        <v>-2.7840256399449252</v>
      </c>
      <c r="D165" s="4">
        <f t="shared" si="7"/>
        <v>-2.9715206592715444</v>
      </c>
      <c r="E165" s="4">
        <f t="shared" si="8"/>
        <v>8.8299350284775944</v>
      </c>
    </row>
    <row r="166" spans="1:5">
      <c r="A166" s="2">
        <v>40000</v>
      </c>
      <c r="B166" s="4">
        <v>1331.4053200000001</v>
      </c>
      <c r="C166" s="4">
        <f t="shared" si="6"/>
        <v>0.72391101066574515</v>
      </c>
      <c r="D166" s="4">
        <f t="shared" si="7"/>
        <v>0.53641599133912599</v>
      </c>
      <c r="E166" s="4">
        <f t="shared" si="8"/>
        <v>0.28774211576433728</v>
      </c>
    </row>
    <row r="167" spans="1:5">
      <c r="A167" s="2">
        <v>40001</v>
      </c>
      <c r="B167" s="4">
        <v>1341.0784799999999</v>
      </c>
      <c r="C167" s="4">
        <f t="shared" si="6"/>
        <v>-2.7413892433703753</v>
      </c>
      <c r="D167" s="4">
        <f t="shared" si="7"/>
        <v>-2.9288842626969944</v>
      </c>
      <c r="E167" s="4">
        <f t="shared" si="8"/>
        <v>8.5783630242741165</v>
      </c>
    </row>
    <row r="168" spans="1:5">
      <c r="A168" s="2">
        <v>40002</v>
      </c>
      <c r="B168" s="4">
        <v>1304.8136500000001</v>
      </c>
      <c r="C168" s="4">
        <f t="shared" si="6"/>
        <v>2.0523413259921752</v>
      </c>
      <c r="D168" s="4">
        <f t="shared" si="7"/>
        <v>1.8648463066655561</v>
      </c>
      <c r="E168" s="4">
        <f t="shared" si="8"/>
        <v>3.4776517474841651</v>
      </c>
    </row>
    <row r="169" spans="1:5">
      <c r="A169" s="2">
        <v>40003</v>
      </c>
      <c r="B169" s="4">
        <v>1331.8695700000001</v>
      </c>
      <c r="C169" s="4">
        <f t="shared" si="6"/>
        <v>-2.5367056145984757</v>
      </c>
      <c r="D169" s="4">
        <f t="shared" si="7"/>
        <v>-2.7242006339250948</v>
      </c>
      <c r="E169" s="4">
        <f t="shared" si="8"/>
        <v>7.4212690938778882</v>
      </c>
    </row>
    <row r="170" spans="1:5">
      <c r="A170" s="2">
        <v>40004</v>
      </c>
      <c r="B170" s="4">
        <v>1298.5088800000001</v>
      </c>
      <c r="C170" s="4">
        <f t="shared" si="6"/>
        <v>1.872348714581261</v>
      </c>
      <c r="D170" s="4">
        <f t="shared" si="7"/>
        <v>1.6848536952546418</v>
      </c>
      <c r="E170" s="4">
        <f t="shared" si="8"/>
        <v>2.8387319744132213</v>
      </c>
    </row>
    <row r="171" spans="1:5">
      <c r="A171" s="2">
        <v>40007</v>
      </c>
      <c r="B171" s="4">
        <v>1323.05053</v>
      </c>
      <c r="C171" s="4">
        <f t="shared" si="6"/>
        <v>4.8695100473472488</v>
      </c>
      <c r="D171" s="4">
        <f t="shared" si="7"/>
        <v>4.6820150280206292</v>
      </c>
      <c r="E171" s="4">
        <f t="shared" si="8"/>
        <v>21.921264722611014</v>
      </c>
    </row>
    <row r="172" spans="1:5">
      <c r="A172" s="2">
        <v>40008</v>
      </c>
      <c r="B172" s="4">
        <v>1389.0709999999999</v>
      </c>
      <c r="C172" s="4">
        <f t="shared" si="6"/>
        <v>2.245131924399733</v>
      </c>
      <c r="D172" s="4">
        <f t="shared" si="7"/>
        <v>2.0576369050731138</v>
      </c>
      <c r="E172" s="4">
        <f t="shared" si="8"/>
        <v>4.2338696331188626</v>
      </c>
    </row>
    <row r="173" spans="1:5">
      <c r="A173" s="2">
        <v>40009</v>
      </c>
      <c r="B173" s="4">
        <v>1420.6102000000001</v>
      </c>
      <c r="C173" s="4">
        <f t="shared" si="6"/>
        <v>1.8732551837195175</v>
      </c>
      <c r="D173" s="4">
        <f t="shared" si="7"/>
        <v>1.6857601643928983</v>
      </c>
      <c r="E173" s="4">
        <f t="shared" si="8"/>
        <v>2.8417873318539715</v>
      </c>
    </row>
    <row r="174" spans="1:5">
      <c r="A174" s="2">
        <v>40010</v>
      </c>
      <c r="B174" s="4">
        <v>1447.4726700000001</v>
      </c>
      <c r="C174" s="4">
        <f t="shared" si="6"/>
        <v>1.1277605014848622</v>
      </c>
      <c r="D174" s="4">
        <f t="shared" si="7"/>
        <v>0.94026548215824302</v>
      </c>
      <c r="E174" s="4">
        <f t="shared" si="8"/>
        <v>0.88409917693827322</v>
      </c>
    </row>
    <row r="175" spans="1:5">
      <c r="A175" s="2">
        <v>40011</v>
      </c>
      <c r="B175" s="4">
        <v>1463.8890899999999</v>
      </c>
      <c r="C175" s="4">
        <f t="shared" si="6"/>
        <v>2.0299720890442199</v>
      </c>
      <c r="D175" s="4">
        <f t="shared" si="7"/>
        <v>1.8424770697176007</v>
      </c>
      <c r="E175" s="4">
        <f t="shared" si="8"/>
        <v>3.3947217524351565</v>
      </c>
    </row>
    <row r="176" spans="1:5">
      <c r="A176" s="2">
        <v>40014</v>
      </c>
      <c r="B176" s="4">
        <v>1493.9093</v>
      </c>
      <c r="C176" s="4">
        <f t="shared" si="6"/>
        <v>1.829041024348349</v>
      </c>
      <c r="D176" s="4">
        <f t="shared" si="7"/>
        <v>1.6415460050217299</v>
      </c>
      <c r="E176" s="4">
        <f t="shared" si="8"/>
        <v>2.6946732866028014</v>
      </c>
    </row>
    <row r="177" spans="1:5">
      <c r="A177" s="2">
        <v>40015</v>
      </c>
      <c r="B177" s="4">
        <v>1521.4849300000001</v>
      </c>
      <c r="C177" s="4">
        <f t="shared" si="6"/>
        <v>-1.8521274197706636</v>
      </c>
      <c r="D177" s="4">
        <f t="shared" si="7"/>
        <v>-2.039622439097283</v>
      </c>
      <c r="E177" s="4">
        <f t="shared" si="8"/>
        <v>4.1600596940691501</v>
      </c>
    </row>
    <row r="178" spans="1:5">
      <c r="A178" s="2">
        <v>40016</v>
      </c>
      <c r="B178" s="4">
        <v>1493.5644500000001</v>
      </c>
      <c r="C178" s="4">
        <f t="shared" si="6"/>
        <v>0.8085527676631189</v>
      </c>
      <c r="D178" s="4">
        <f t="shared" si="7"/>
        <v>0.62105774833649974</v>
      </c>
      <c r="E178" s="4">
        <f t="shared" si="8"/>
        <v>0.38571272676880303</v>
      </c>
    </row>
    <row r="179" spans="1:5">
      <c r="A179" s="2">
        <v>40017</v>
      </c>
      <c r="B179" s="4">
        <v>1505.68966</v>
      </c>
      <c r="C179" s="4">
        <f t="shared" si="6"/>
        <v>3.2852964972925851</v>
      </c>
      <c r="D179" s="4">
        <f t="shared" si="7"/>
        <v>3.0978014779659659</v>
      </c>
      <c r="E179" s="4">
        <f t="shared" si="8"/>
        <v>9.5963739968881239</v>
      </c>
    </row>
    <row r="180" spans="1:5">
      <c r="A180" s="2">
        <v>40018</v>
      </c>
      <c r="B180" s="4">
        <v>1555.97756</v>
      </c>
      <c r="C180" s="4">
        <f t="shared" si="6"/>
        <v>1.5332039120352574</v>
      </c>
      <c r="D180" s="4">
        <f t="shared" si="7"/>
        <v>1.3457088927086382</v>
      </c>
      <c r="E180" s="4">
        <f t="shared" si="8"/>
        <v>1.8109324239151092</v>
      </c>
    </row>
    <row r="181" spans="1:5">
      <c r="A181" s="2">
        <v>40021</v>
      </c>
      <c r="B181" s="4">
        <v>1580.0176899999999</v>
      </c>
      <c r="C181" s="4">
        <f t="shared" si="6"/>
        <v>-4.0008998490523808</v>
      </c>
      <c r="D181" s="4">
        <f t="shared" si="7"/>
        <v>-4.1883948683790004</v>
      </c>
      <c r="E181" s="4">
        <f t="shared" si="8"/>
        <v>17.542651573463544</v>
      </c>
    </row>
    <row r="182" spans="1:5">
      <c r="A182" s="2">
        <v>40022</v>
      </c>
      <c r="B182" s="4">
        <v>1518.0506499999999</v>
      </c>
      <c r="C182" s="4">
        <f t="shared" si="6"/>
        <v>-3.287931417952771</v>
      </c>
      <c r="D182" s="4">
        <f t="shared" si="7"/>
        <v>-3.4754264372793902</v>
      </c>
      <c r="E182" s="4">
        <f t="shared" si="8"/>
        <v>12.078588920940515</v>
      </c>
    </row>
    <row r="183" spans="1:5">
      <c r="A183" s="2">
        <v>40023</v>
      </c>
      <c r="B183" s="4">
        <v>1468.9498100000001</v>
      </c>
      <c r="C183" s="4">
        <f t="shared" si="6"/>
        <v>2.6017940915691575</v>
      </c>
      <c r="D183" s="4">
        <f t="shared" si="7"/>
        <v>2.4142990722425384</v>
      </c>
      <c r="E183" s="4">
        <f t="shared" si="8"/>
        <v>5.8288400102311817</v>
      </c>
    </row>
    <row r="184" spans="1:5">
      <c r="A184" s="2">
        <v>40024</v>
      </c>
      <c r="B184" s="4">
        <v>1507.67039</v>
      </c>
      <c r="C184" s="4">
        <f t="shared" si="6"/>
        <v>2.7387323606147826</v>
      </c>
      <c r="D184" s="4">
        <f t="shared" si="7"/>
        <v>2.5512373412881635</v>
      </c>
      <c r="E184" s="4">
        <f t="shared" si="8"/>
        <v>6.5088119715830972</v>
      </c>
    </row>
    <row r="185" spans="1:5">
      <c r="A185" s="2">
        <v>40025</v>
      </c>
      <c r="B185" s="4">
        <v>1549.53207</v>
      </c>
      <c r="C185" s="4">
        <f t="shared" si="6"/>
        <v>3.186766747782503</v>
      </c>
      <c r="D185" s="4">
        <f t="shared" si="7"/>
        <v>2.9992717284558839</v>
      </c>
      <c r="E185" s="4">
        <f t="shared" si="8"/>
        <v>8.9956309011147457</v>
      </c>
    </row>
    <row r="186" spans="1:5">
      <c r="A186" s="2">
        <v>40028</v>
      </c>
      <c r="B186" s="4">
        <v>1599.7072800000001</v>
      </c>
      <c r="C186" s="4">
        <f t="shared" si="6"/>
        <v>-0.6970741375644679</v>
      </c>
      <c r="D186" s="4">
        <f t="shared" si="7"/>
        <v>-0.88456915689108706</v>
      </c>
      <c r="E186" s="4">
        <f t="shared" si="8"/>
        <v>0.7824625933230086</v>
      </c>
    </row>
    <row r="187" spans="1:5">
      <c r="A187" s="2">
        <v>40029</v>
      </c>
      <c r="B187" s="4">
        <v>1588.59491</v>
      </c>
      <c r="C187" s="4">
        <f t="shared" si="6"/>
        <v>1.8854171194934095</v>
      </c>
      <c r="D187" s="4">
        <f t="shared" si="7"/>
        <v>1.6979221001667903</v>
      </c>
      <c r="E187" s="4">
        <f t="shared" si="8"/>
        <v>2.8829394582348042</v>
      </c>
    </row>
    <row r="188" spans="1:5">
      <c r="A188" s="2">
        <v>40030</v>
      </c>
      <c r="B188" s="4">
        <v>1618.83069</v>
      </c>
      <c r="C188" s="4">
        <f t="shared" si="6"/>
        <v>-1.3138433966644298</v>
      </c>
      <c r="D188" s="4">
        <f t="shared" si="7"/>
        <v>-1.501338415991049</v>
      </c>
      <c r="E188" s="4">
        <f t="shared" si="8"/>
        <v>2.2540170393305119</v>
      </c>
    </row>
    <row r="189" spans="1:5">
      <c r="A189" s="2">
        <v>40031</v>
      </c>
      <c r="B189" s="4">
        <v>1597.7009</v>
      </c>
      <c r="C189" s="4">
        <f t="shared" si="6"/>
        <v>-0.86874435446552789</v>
      </c>
      <c r="D189" s="4">
        <f t="shared" si="7"/>
        <v>-1.0562393737921472</v>
      </c>
      <c r="E189" s="4">
        <f t="shared" si="8"/>
        <v>1.1156416147488273</v>
      </c>
    </row>
    <row r="190" spans="1:5">
      <c r="A190" s="2">
        <v>40032</v>
      </c>
      <c r="B190" s="4">
        <v>1583.8810800000001</v>
      </c>
      <c r="C190" s="4">
        <f t="shared" si="6"/>
        <v>-2.761320812407525E-2</v>
      </c>
      <c r="D190" s="4">
        <f t="shared" si="7"/>
        <v>-0.21510822745069444</v>
      </c>
      <c r="E190" s="4">
        <f t="shared" si="8"/>
        <v>4.627154951697969E-2</v>
      </c>
    </row>
    <row r="191" spans="1:5">
      <c r="A191" s="2">
        <v>40035</v>
      </c>
      <c r="B191" s="4">
        <v>1583.4437800000001</v>
      </c>
      <c r="C191" s="4">
        <f t="shared" si="6"/>
        <v>-1.077254443702333</v>
      </c>
      <c r="D191" s="4">
        <f t="shared" si="7"/>
        <v>-1.2647494630289522</v>
      </c>
      <c r="E191" s="4">
        <f t="shared" si="8"/>
        <v>1.5995912042320228</v>
      </c>
    </row>
    <row r="192" spans="1:5">
      <c r="A192" s="2">
        <v>40036</v>
      </c>
      <c r="B192" s="4">
        <v>1566.4776099999999</v>
      </c>
      <c r="C192" s="4">
        <f t="shared" si="6"/>
        <v>-3.9156442866883738</v>
      </c>
      <c r="D192" s="4">
        <f t="shared" si="7"/>
        <v>-4.1031393060149934</v>
      </c>
      <c r="E192" s="4">
        <f t="shared" si="8"/>
        <v>16.835752164565204</v>
      </c>
    </row>
    <row r="193" spans="1:5">
      <c r="A193" s="2">
        <v>40037</v>
      </c>
      <c r="B193" s="4">
        <v>1506.32528</v>
      </c>
      <c r="C193" s="4">
        <f t="shared" si="6"/>
        <v>3.2715043306525011</v>
      </c>
      <c r="D193" s="4">
        <f t="shared" si="7"/>
        <v>3.084009311325882</v>
      </c>
      <c r="E193" s="4">
        <f t="shared" si="8"/>
        <v>9.5111134323447413</v>
      </c>
    </row>
    <row r="194" spans="1:5">
      <c r="A194" s="2">
        <v>40038</v>
      </c>
      <c r="B194" s="4">
        <v>1556.4197300000001</v>
      </c>
      <c r="C194" s="4">
        <f t="shared" si="6"/>
        <v>-1.5299219558463493</v>
      </c>
      <c r="D194" s="4">
        <f t="shared" si="7"/>
        <v>-1.7174169751729684</v>
      </c>
      <c r="E194" s="4">
        <f t="shared" si="8"/>
        <v>2.9495210666122684</v>
      </c>
    </row>
    <row r="195" spans="1:5">
      <c r="A195" s="2">
        <v>40039</v>
      </c>
      <c r="B195" s="4">
        <v>1532.7889500000001</v>
      </c>
      <c r="C195" s="4">
        <f t="shared" si="6"/>
        <v>-5.0662303164098033</v>
      </c>
      <c r="D195" s="4">
        <f t="shared" si="7"/>
        <v>-5.2537253357364229</v>
      </c>
      <c r="E195" s="4">
        <f t="shared" si="8"/>
        <v>27.601629903358788</v>
      </c>
    </row>
    <row r="196" spans="1:5">
      <c r="A196" s="2">
        <v>40042</v>
      </c>
      <c r="B196" s="4">
        <v>1457.06861</v>
      </c>
      <c r="C196" s="4">
        <f t="shared" ref="C196:C249" si="9">LN(B197/B196)*100</f>
        <v>5.4751132713623515E-2</v>
      </c>
      <c r="D196" s="4">
        <f t="shared" ref="D196:D249" si="10">C196-$C$253</f>
        <v>-0.13274388661299569</v>
      </c>
      <c r="E196" s="4">
        <f t="shared" ref="E196:E249" si="11">D196*D196</f>
        <v>1.7620939433123855E-2</v>
      </c>
    </row>
    <row r="197" spans="1:5">
      <c r="A197" s="2">
        <v>40043</v>
      </c>
      <c r="B197" s="4">
        <v>1457.8665900000001</v>
      </c>
      <c r="C197" s="4">
        <f t="shared" si="9"/>
        <v>-2.7792385451700525</v>
      </c>
      <c r="D197" s="4">
        <f t="shared" si="10"/>
        <v>-2.9667335644966717</v>
      </c>
      <c r="E197" s="4">
        <f t="shared" si="11"/>
        <v>8.8015080427111272</v>
      </c>
    </row>
    <row r="198" spans="1:5">
      <c r="A198" s="2">
        <v>40044</v>
      </c>
      <c r="B198" s="4">
        <v>1417.9068600000001</v>
      </c>
      <c r="C198" s="4">
        <f t="shared" si="9"/>
        <v>3.5301402978062919</v>
      </c>
      <c r="D198" s="4">
        <f t="shared" si="10"/>
        <v>3.3426452784796727</v>
      </c>
      <c r="E198" s="4">
        <f t="shared" si="11"/>
        <v>11.173277457742449</v>
      </c>
    </row>
    <row r="199" spans="1:5">
      <c r="A199" s="2">
        <v>40045</v>
      </c>
      <c r="B199" s="4">
        <v>1468.8549399999999</v>
      </c>
      <c r="C199" s="4">
        <f t="shared" si="9"/>
        <v>3.7662761911241684</v>
      </c>
      <c r="D199" s="4">
        <f t="shared" si="10"/>
        <v>3.5787811717975493</v>
      </c>
      <c r="E199" s="4">
        <f t="shared" si="11"/>
        <v>12.80767467561264</v>
      </c>
    </row>
    <row r="200" spans="1:5">
      <c r="A200" s="2">
        <v>40046</v>
      </c>
      <c r="B200" s="4">
        <v>1525.2310500000001</v>
      </c>
      <c r="C200" s="4">
        <f t="shared" si="9"/>
        <v>4.7506241953808095</v>
      </c>
      <c r="D200" s="4">
        <f t="shared" si="10"/>
        <v>4.5631291760541899</v>
      </c>
      <c r="E200" s="4">
        <f t="shared" si="11"/>
        <v>20.82214787735699</v>
      </c>
    </row>
    <row r="201" spans="1:5">
      <c r="A201" s="2">
        <v>40049</v>
      </c>
      <c r="B201" s="4">
        <v>1599.4377300000001</v>
      </c>
      <c r="C201" s="4">
        <f t="shared" si="9"/>
        <v>0.80182220478340238</v>
      </c>
      <c r="D201" s="4">
        <f t="shared" si="10"/>
        <v>0.61432718545678322</v>
      </c>
      <c r="E201" s="4">
        <f t="shared" si="11"/>
        <v>0.37739789079125291</v>
      </c>
    </row>
    <row r="202" spans="1:5">
      <c r="A202" s="2">
        <v>40050</v>
      </c>
      <c r="B202" s="4">
        <v>1612.31393</v>
      </c>
      <c r="C202" s="4">
        <f t="shared" si="9"/>
        <v>-0.72993277904925202</v>
      </c>
      <c r="D202" s="4">
        <f t="shared" si="10"/>
        <v>-0.91742779837587118</v>
      </c>
      <c r="E202" s="4">
        <f t="shared" si="11"/>
        <v>0.84167376523279813</v>
      </c>
    </row>
    <row r="203" spans="1:5">
      <c r="A203" s="2">
        <v>40051</v>
      </c>
      <c r="B203" s="4">
        <v>1600.58797</v>
      </c>
      <c r="C203" s="4">
        <f t="shared" si="9"/>
        <v>-1.270844573597278</v>
      </c>
      <c r="D203" s="4">
        <f t="shared" si="10"/>
        <v>-1.4583395929238971</v>
      </c>
      <c r="E203" s="4">
        <f t="shared" si="11"/>
        <v>2.1267543682894381</v>
      </c>
    </row>
    <row r="204" spans="1:5">
      <c r="A204" s="2">
        <v>40052</v>
      </c>
      <c r="B204" s="4">
        <v>1580.3756900000001</v>
      </c>
      <c r="C204" s="4">
        <f t="shared" si="9"/>
        <v>1.2868399158157244</v>
      </c>
      <c r="D204" s="4">
        <f t="shared" si="10"/>
        <v>1.0993448964891053</v>
      </c>
      <c r="E204" s="4">
        <f t="shared" si="11"/>
        <v>1.2085592014366415</v>
      </c>
    </row>
    <row r="205" spans="1:5">
      <c r="A205" s="2">
        <v>40053</v>
      </c>
      <c r="B205" s="4">
        <v>1600.84401</v>
      </c>
      <c r="C205" s="4">
        <f t="shared" si="9"/>
        <v>-1.2472394543168739</v>
      </c>
      <c r="D205" s="4">
        <f t="shared" si="10"/>
        <v>-1.434734473643493</v>
      </c>
      <c r="E205" s="4">
        <f t="shared" si="11"/>
        <v>2.0584630098610712</v>
      </c>
    </row>
    <row r="206" spans="1:5">
      <c r="A206" s="2">
        <v>40056</v>
      </c>
      <c r="B206" s="4">
        <v>1581.0016499999999</v>
      </c>
      <c r="C206" s="4">
        <f t="shared" si="9"/>
        <v>0.87647945417322126</v>
      </c>
      <c r="D206" s="4">
        <f t="shared" si="10"/>
        <v>0.6889844348466021</v>
      </c>
      <c r="E206" s="4">
        <f t="shared" si="11"/>
        <v>0.47469955146089171</v>
      </c>
    </row>
    <row r="207" spans="1:5">
      <c r="A207" s="2">
        <v>40057</v>
      </c>
      <c r="B207" s="4">
        <v>1594.9197099999999</v>
      </c>
      <c r="C207" s="4">
        <f t="shared" si="9"/>
        <v>-2.1290126643975205</v>
      </c>
      <c r="D207" s="4">
        <f t="shared" si="10"/>
        <v>-2.3165076837241396</v>
      </c>
      <c r="E207" s="4">
        <f t="shared" si="11"/>
        <v>5.3662078487529783</v>
      </c>
    </row>
    <row r="208" spans="1:5">
      <c r="A208" s="2">
        <v>40058</v>
      </c>
      <c r="B208" s="4">
        <v>1561.32258</v>
      </c>
      <c r="C208" s="4">
        <f t="shared" si="9"/>
        <v>1.1917317446112288</v>
      </c>
      <c r="D208" s="4">
        <f t="shared" si="10"/>
        <v>1.0042367252846096</v>
      </c>
      <c r="E208" s="4">
        <f t="shared" si="11"/>
        <v>1.0084914004103565</v>
      </c>
    </row>
    <row r="209" spans="1:5">
      <c r="A209" s="2">
        <v>40059</v>
      </c>
      <c r="B209" s="4">
        <v>1580.0406700000001</v>
      </c>
      <c r="C209" s="4">
        <f t="shared" si="9"/>
        <v>-2.5086061026373541</v>
      </c>
      <c r="D209" s="4">
        <f t="shared" si="10"/>
        <v>-2.6961011219639732</v>
      </c>
      <c r="E209" s="4">
        <f t="shared" si="11"/>
        <v>7.268961259855395</v>
      </c>
    </row>
    <row r="210" spans="1:5">
      <c r="A210" s="2">
        <v>40060</v>
      </c>
      <c r="B210" s="4">
        <v>1540.89671</v>
      </c>
      <c r="C210" s="4">
        <f t="shared" si="9"/>
        <v>-1.0927937255225291</v>
      </c>
      <c r="D210" s="4">
        <f t="shared" si="10"/>
        <v>-1.2802887448491482</v>
      </c>
      <c r="E210" s="4">
        <f t="shared" si="11"/>
        <v>1.6391392701874075</v>
      </c>
    </row>
    <row r="211" spans="1:5">
      <c r="A211" s="2">
        <v>40063</v>
      </c>
      <c r="B211" s="4">
        <v>1524.1495600000001</v>
      </c>
      <c r="C211" s="4">
        <f t="shared" si="9"/>
        <v>3.0147760875222964</v>
      </c>
      <c r="D211" s="4">
        <f t="shared" si="10"/>
        <v>2.8272810681956773</v>
      </c>
      <c r="E211" s="4">
        <f t="shared" si="11"/>
        <v>7.9935182385776899</v>
      </c>
    </row>
    <row r="212" spans="1:5">
      <c r="A212" s="2">
        <v>40064</v>
      </c>
      <c r="B212" s="4">
        <v>1570.79891</v>
      </c>
      <c r="C212" s="4">
        <f t="shared" si="9"/>
        <v>3.3348488398531302</v>
      </c>
      <c r="D212" s="4">
        <f t="shared" si="10"/>
        <v>3.147353820526511</v>
      </c>
      <c r="E212" s="4">
        <f t="shared" si="11"/>
        <v>9.9058360715828258</v>
      </c>
    </row>
    <row r="213" spans="1:5">
      <c r="A213" s="2">
        <v>40065</v>
      </c>
      <c r="B213" s="4">
        <v>1624.06593</v>
      </c>
      <c r="C213" s="4">
        <f t="shared" si="9"/>
        <v>2.0415516671993923</v>
      </c>
      <c r="D213" s="4">
        <f t="shared" si="10"/>
        <v>1.8540566478727731</v>
      </c>
      <c r="E213" s="4">
        <f t="shared" si="11"/>
        <v>3.4375260535212244</v>
      </c>
    </row>
    <row r="214" spans="1:5">
      <c r="A214" s="2">
        <v>40066</v>
      </c>
      <c r="B214" s="4">
        <v>1657.5628400000001</v>
      </c>
      <c r="C214" s="4">
        <f t="shared" si="9"/>
        <v>0.79514036906732466</v>
      </c>
      <c r="D214" s="4">
        <f t="shared" si="10"/>
        <v>0.6076453497407055</v>
      </c>
      <c r="E214" s="4">
        <f t="shared" si="11"/>
        <v>0.36923287106150432</v>
      </c>
    </row>
    <row r="215" spans="1:5">
      <c r="A215" s="2">
        <v>40067</v>
      </c>
      <c r="B215" s="4">
        <v>1670.7953299999999</v>
      </c>
      <c r="C215" s="4">
        <f t="shared" si="9"/>
        <v>-2.1275265604007796</v>
      </c>
      <c r="D215" s="4">
        <f t="shared" si="10"/>
        <v>-2.3150215797273987</v>
      </c>
      <c r="E215" s="4">
        <f t="shared" si="11"/>
        <v>5.3593249146035404</v>
      </c>
    </row>
    <row r="216" spans="1:5">
      <c r="A216" s="2">
        <v>40070</v>
      </c>
      <c r="B216" s="4">
        <v>1635.62418</v>
      </c>
      <c r="C216" s="4">
        <f t="shared" si="9"/>
        <v>2.879634579562699</v>
      </c>
      <c r="D216" s="4">
        <f t="shared" si="10"/>
        <v>2.6921395602360798</v>
      </c>
      <c r="E216" s="4">
        <f t="shared" si="11"/>
        <v>7.2476154117881135</v>
      </c>
    </row>
    <row r="217" spans="1:5">
      <c r="A217" s="2">
        <v>40071</v>
      </c>
      <c r="B217" s="4">
        <v>1683.4088899999999</v>
      </c>
      <c r="C217" s="4">
        <f t="shared" si="9"/>
        <v>1.5867875246520118</v>
      </c>
      <c r="D217" s="4">
        <f t="shared" si="10"/>
        <v>1.3992925053253926</v>
      </c>
      <c r="E217" s="4">
        <f t="shared" si="11"/>
        <v>1.9580195154598139</v>
      </c>
    </row>
    <row r="218" spans="1:5">
      <c r="A218" s="2">
        <v>40072</v>
      </c>
      <c r="B218" s="4">
        <v>1710.3340700000001</v>
      </c>
      <c r="C218" s="4">
        <f t="shared" si="9"/>
        <v>-1.1731400594180377</v>
      </c>
      <c r="D218" s="4">
        <f t="shared" si="10"/>
        <v>-1.3606350787446568</v>
      </c>
      <c r="E218" s="4">
        <f t="shared" si="11"/>
        <v>1.8513278175104786</v>
      </c>
    </row>
    <row r="219" spans="1:5">
      <c r="A219" s="2">
        <v>40073</v>
      </c>
      <c r="B219" s="4">
        <v>1690.38669</v>
      </c>
      <c r="C219" s="4">
        <f t="shared" si="9"/>
        <v>-2.1913527760690088</v>
      </c>
      <c r="D219" s="4">
        <f t="shared" si="10"/>
        <v>-2.378847795395628</v>
      </c>
      <c r="E219" s="4">
        <f t="shared" si="11"/>
        <v>5.6589168336586395</v>
      </c>
    </row>
    <row r="220" spans="1:5">
      <c r="A220" s="2">
        <v>40074</v>
      </c>
      <c r="B220" s="4">
        <v>1653.7472700000001</v>
      </c>
      <c r="C220" s="4">
        <f t="shared" si="9"/>
        <v>-2.0281890307616712</v>
      </c>
      <c r="D220" s="4">
        <f t="shared" si="10"/>
        <v>-2.2156840500882904</v>
      </c>
      <c r="E220" s="4">
        <f t="shared" si="11"/>
        <v>4.90925580981565</v>
      </c>
    </row>
    <row r="221" spans="1:5">
      <c r="A221" s="2">
        <v>40077</v>
      </c>
      <c r="B221" s="4">
        <v>1620.5440000000001</v>
      </c>
      <c r="C221" s="4">
        <f t="shared" si="9"/>
        <v>1.374941776496742</v>
      </c>
      <c r="D221" s="4">
        <f t="shared" si="10"/>
        <v>1.1874467571701228</v>
      </c>
      <c r="E221" s="4">
        <f t="shared" si="11"/>
        <v>1.4100298011138406</v>
      </c>
    </row>
    <row r="222" spans="1:5">
      <c r="A222" s="2">
        <v>40078</v>
      </c>
      <c r="B222" s="4">
        <v>1642.9794199999999</v>
      </c>
      <c r="C222" s="4">
        <f t="shared" si="9"/>
        <v>-0.12587870036572768</v>
      </c>
      <c r="D222" s="4">
        <f t="shared" si="10"/>
        <v>-0.31337371969234684</v>
      </c>
      <c r="E222" s="4">
        <f t="shared" si="11"/>
        <v>9.8203088193817567E-2</v>
      </c>
    </row>
    <row r="223" spans="1:5">
      <c r="A223" s="2">
        <v>40079</v>
      </c>
      <c r="B223" s="4">
        <v>1640.91256</v>
      </c>
      <c r="C223" s="4">
        <f t="shared" si="9"/>
        <v>-1.9924571271038602</v>
      </c>
      <c r="D223" s="4">
        <f t="shared" si="10"/>
        <v>-2.1799521464304794</v>
      </c>
      <c r="E223" s="4">
        <f t="shared" si="11"/>
        <v>4.7521913607268544</v>
      </c>
    </row>
    <row r="224" spans="1:5">
      <c r="A224" s="2">
        <v>40080</v>
      </c>
      <c r="B224" s="4">
        <v>1608.5416399999999</v>
      </c>
      <c r="C224" s="4">
        <f t="shared" si="9"/>
        <v>-1.4287481172484546</v>
      </c>
      <c r="D224" s="4">
        <f t="shared" si="10"/>
        <v>-1.6162431365750738</v>
      </c>
      <c r="E224" s="4">
        <f t="shared" si="11"/>
        <v>2.6122418765260327</v>
      </c>
    </row>
    <row r="225" spans="1:5">
      <c r="A225" s="2">
        <v>40081</v>
      </c>
      <c r="B225" s="4">
        <v>1585.7230300000001</v>
      </c>
      <c r="C225" s="4">
        <f t="shared" si="9"/>
        <v>0.36707881803191567</v>
      </c>
      <c r="D225" s="4">
        <f t="shared" si="10"/>
        <v>0.17958379870529648</v>
      </c>
      <c r="E225" s="4">
        <f t="shared" si="11"/>
        <v>3.2250340757424445E-2</v>
      </c>
    </row>
    <row r="226" spans="1:5">
      <c r="A226" s="2">
        <v>40084</v>
      </c>
      <c r="B226" s="4">
        <v>1591.55458</v>
      </c>
      <c r="C226" s="4">
        <f t="shared" si="9"/>
        <v>3.1164802022480109</v>
      </c>
      <c r="D226" s="4">
        <f t="shared" si="10"/>
        <v>2.9289851829213918</v>
      </c>
      <c r="E226" s="4">
        <f t="shared" si="11"/>
        <v>8.5789542017730582</v>
      </c>
    </row>
    <row r="227" spans="1:5">
      <c r="A227" s="2">
        <v>40085</v>
      </c>
      <c r="B227" s="4">
        <v>1641.93605</v>
      </c>
      <c r="C227" s="4">
        <f t="shared" si="9"/>
        <v>0.10128759095166848</v>
      </c>
      <c r="D227" s="4">
        <f t="shared" si="10"/>
        <v>-8.6207428374950712E-2</v>
      </c>
      <c r="E227" s="4">
        <f t="shared" si="11"/>
        <v>7.4317207070222569E-3</v>
      </c>
    </row>
    <row r="228" spans="1:5">
      <c r="A228" s="2">
        <v>40086</v>
      </c>
      <c r="B228" s="4">
        <v>1643.59997</v>
      </c>
      <c r="C228" s="4">
        <f t="shared" si="9"/>
        <v>2.193354965750304</v>
      </c>
      <c r="D228" s="4">
        <f t="shared" si="10"/>
        <v>2.0058599464236848</v>
      </c>
      <c r="E228" s="4">
        <f t="shared" si="11"/>
        <v>4.0234741246668273</v>
      </c>
    </row>
    <row r="229" spans="1:5">
      <c r="A229" s="2">
        <v>40087</v>
      </c>
      <c r="B229" s="4">
        <v>1680.0482099999999</v>
      </c>
      <c r="C229" s="4">
        <f t="shared" si="9"/>
        <v>-3.7819315099424822</v>
      </c>
      <c r="D229" s="4">
        <f t="shared" si="10"/>
        <v>-3.9694265292691013</v>
      </c>
      <c r="E229" s="4">
        <f t="shared" si="11"/>
        <v>15.756346971265344</v>
      </c>
    </row>
    <row r="230" spans="1:5">
      <c r="A230" s="2">
        <v>40088</v>
      </c>
      <c r="B230" s="4">
        <v>1617.69642</v>
      </c>
      <c r="C230" s="4">
        <f t="shared" si="9"/>
        <v>0.62423676510751869</v>
      </c>
      <c r="D230" s="4">
        <f t="shared" si="10"/>
        <v>0.43674174578089953</v>
      </c>
      <c r="E230" s="4">
        <f t="shared" si="11"/>
        <v>0.19074335250774788</v>
      </c>
    </row>
    <row r="231" spans="1:5">
      <c r="A231" s="2">
        <v>40091</v>
      </c>
      <c r="B231" s="4">
        <v>1627.82626</v>
      </c>
      <c r="C231" s="4">
        <f t="shared" si="9"/>
        <v>2.4611911263156561</v>
      </c>
      <c r="D231" s="4">
        <f t="shared" si="10"/>
        <v>2.2736961069890369</v>
      </c>
      <c r="E231" s="4">
        <f t="shared" si="11"/>
        <v>5.1696939869371024</v>
      </c>
    </row>
    <row r="232" spans="1:5">
      <c r="A232" s="2">
        <v>40092</v>
      </c>
      <c r="B232" s="4">
        <v>1668.3872699999999</v>
      </c>
      <c r="C232" s="4">
        <f t="shared" si="9"/>
        <v>2.9020740157924454</v>
      </c>
      <c r="D232" s="4">
        <f t="shared" si="10"/>
        <v>2.7145789964658262</v>
      </c>
      <c r="E232" s="4">
        <f t="shared" si="11"/>
        <v>7.3689391280534124</v>
      </c>
    </row>
    <row r="233" spans="1:5">
      <c r="A233" s="2">
        <v>40093</v>
      </c>
      <c r="B233" s="4">
        <v>1717.51451</v>
      </c>
      <c r="C233" s="4">
        <f t="shared" si="9"/>
        <v>2.6342965950240367</v>
      </c>
      <c r="D233" s="4">
        <f t="shared" si="10"/>
        <v>2.4468015756974175</v>
      </c>
      <c r="E233" s="4">
        <f t="shared" si="11"/>
        <v>5.9868379508353655</v>
      </c>
    </row>
    <row r="234" spans="1:5">
      <c r="A234" s="2">
        <v>40094</v>
      </c>
      <c r="B234" s="4">
        <v>1763.36014</v>
      </c>
      <c r="C234" s="4">
        <f t="shared" si="9"/>
        <v>4.2639739243896759</v>
      </c>
      <c r="D234" s="4">
        <f t="shared" si="10"/>
        <v>4.0764789050630563</v>
      </c>
      <c r="E234" s="4">
        <f t="shared" si="11"/>
        <v>16.617680263424095</v>
      </c>
    </row>
    <row r="235" spans="1:5">
      <c r="A235" s="2">
        <v>40095</v>
      </c>
      <c r="B235" s="4">
        <v>1840.1754100000001</v>
      </c>
      <c r="C235" s="4">
        <f t="shared" si="9"/>
        <v>5.8255278998136504</v>
      </c>
      <c r="D235" s="4">
        <f t="shared" si="10"/>
        <v>5.6380328804870308</v>
      </c>
      <c r="E235" s="4">
        <f t="shared" si="11"/>
        <v>31.787414761452887</v>
      </c>
    </row>
    <row r="236" spans="1:5">
      <c r="A236" s="2">
        <v>40098</v>
      </c>
      <c r="B236" s="4">
        <v>1950.55935</v>
      </c>
      <c r="C236" s="4">
        <f t="shared" si="9"/>
        <v>-1.9531572565608575</v>
      </c>
      <c r="D236" s="4">
        <f t="shared" si="10"/>
        <v>-2.1406522758874766</v>
      </c>
      <c r="E236" s="4">
        <f t="shared" si="11"/>
        <v>4.5823921662622338</v>
      </c>
    </row>
    <row r="237" spans="1:5">
      <c r="A237" s="2">
        <v>40099</v>
      </c>
      <c r="B237" s="4">
        <v>1912.8315</v>
      </c>
      <c r="C237" s="4">
        <f t="shared" si="9"/>
        <v>1.2073871864628771</v>
      </c>
      <c r="D237" s="4">
        <f t="shared" si="10"/>
        <v>1.019892167136258</v>
      </c>
      <c r="E237" s="4">
        <f t="shared" si="11"/>
        <v>1.0401800325858928</v>
      </c>
    </row>
    <row r="238" spans="1:5">
      <c r="A238" s="2">
        <v>40100</v>
      </c>
      <c r="B238" s="4">
        <v>1936.0667699999999</v>
      </c>
      <c r="C238" s="4">
        <f t="shared" si="9"/>
        <v>2.0752296058688641E-2</v>
      </c>
      <c r="D238" s="4">
        <f t="shared" si="10"/>
        <v>-0.16674272326793055</v>
      </c>
      <c r="E238" s="4">
        <f t="shared" si="11"/>
        <v>2.7803135762805669E-2</v>
      </c>
    </row>
    <row r="239" spans="1:5">
      <c r="A239" s="2">
        <v>40101</v>
      </c>
      <c r="B239" s="4">
        <v>1936.4685899999999</v>
      </c>
      <c r="C239" s="4">
        <f t="shared" si="9"/>
        <v>6.7974896384924086E-2</v>
      </c>
      <c r="D239" s="4">
        <f t="shared" si="10"/>
        <v>-0.1195201229416951</v>
      </c>
      <c r="E239" s="4">
        <f t="shared" si="11"/>
        <v>1.4285059787997913E-2</v>
      </c>
    </row>
    <row r="240" spans="1:5">
      <c r="A240" s="2">
        <v>40102</v>
      </c>
      <c r="B240" s="4">
        <v>1937.7853500000001</v>
      </c>
      <c r="C240" s="4">
        <f t="shared" si="9"/>
        <v>-8.5109614051313065E-2</v>
      </c>
      <c r="D240" s="4">
        <f t="shared" si="10"/>
        <v>-0.27260463337793228</v>
      </c>
      <c r="E240" s="4">
        <f t="shared" si="11"/>
        <v>7.4313286139116877E-2</v>
      </c>
    </row>
    <row r="241" spans="1:5">
      <c r="A241" s="2">
        <v>40105</v>
      </c>
      <c r="B241" s="4">
        <v>1936.13681</v>
      </c>
      <c r="C241" s="4">
        <f t="shared" si="9"/>
        <v>0.27434822524762825</v>
      </c>
      <c r="D241" s="4">
        <f t="shared" si="10"/>
        <v>8.6853205921009063E-2</v>
      </c>
      <c r="E241" s="4">
        <f t="shared" si="11"/>
        <v>7.5434793787572041E-3</v>
      </c>
    </row>
    <row r="242" spans="1:5">
      <c r="A242" s="2">
        <v>40106</v>
      </c>
      <c r="B242" s="4">
        <v>1941.45586</v>
      </c>
      <c r="C242" s="4">
        <f t="shared" si="9"/>
        <v>-3.0631849880534143</v>
      </c>
      <c r="D242" s="4">
        <f t="shared" si="10"/>
        <v>-3.2506800073800335</v>
      </c>
      <c r="E242" s="4">
        <f t="shared" si="11"/>
        <v>10.566920510380255</v>
      </c>
    </row>
    <row r="243" spans="1:5">
      <c r="A243" s="2">
        <v>40107</v>
      </c>
      <c r="B243" s="4">
        <v>1882.8870899999999</v>
      </c>
      <c r="C243" s="4">
        <f t="shared" si="9"/>
        <v>0.17749827825747738</v>
      </c>
      <c r="D243" s="4">
        <f t="shared" si="10"/>
        <v>-9.9967410691418068E-3</v>
      </c>
      <c r="E243" s="4">
        <f t="shared" si="11"/>
        <v>9.993483200346647E-5</v>
      </c>
    </row>
    <row r="244" spans="1:5">
      <c r="A244" s="2">
        <v>40108</v>
      </c>
      <c r="B244" s="4">
        <v>1886.23215</v>
      </c>
      <c r="C244" s="4">
        <f t="shared" si="9"/>
        <v>1.0931951645574456</v>
      </c>
      <c r="D244" s="4">
        <f t="shared" si="10"/>
        <v>0.90570014523082643</v>
      </c>
      <c r="E244" s="4">
        <f t="shared" si="11"/>
        <v>0.82029275307114002</v>
      </c>
    </row>
    <row r="245" spans="1:5">
      <c r="A245" s="2">
        <v>40109</v>
      </c>
      <c r="B245" s="4">
        <v>1906.9654700000001</v>
      </c>
      <c r="C245" s="4">
        <f t="shared" si="9"/>
        <v>-0.82530154967177527</v>
      </c>
      <c r="D245" s="4">
        <f t="shared" si="10"/>
        <v>-1.0127965689983944</v>
      </c>
      <c r="E245" s="4">
        <f t="shared" si="11"/>
        <v>1.0257568901749194</v>
      </c>
    </row>
    <row r="246" spans="1:5">
      <c r="A246" s="2">
        <v>40112</v>
      </c>
      <c r="B246" s="4">
        <v>1891.2920200000001</v>
      </c>
      <c r="C246" s="4">
        <f t="shared" si="9"/>
        <v>-3.2097475515243361</v>
      </c>
      <c r="D246" s="4">
        <f t="shared" si="10"/>
        <v>-3.3972425708509553</v>
      </c>
      <c r="E246" s="4">
        <f t="shared" si="11"/>
        <v>11.541257085202007</v>
      </c>
    </row>
    <row r="247" spans="1:5">
      <c r="A247" s="2">
        <v>40113</v>
      </c>
      <c r="B247" s="4">
        <v>1831.5502300000001</v>
      </c>
      <c r="C247" s="4">
        <f t="shared" si="9"/>
        <v>-2.8225922095092209</v>
      </c>
      <c r="D247" s="4">
        <f t="shared" si="10"/>
        <v>-3.01008722883584</v>
      </c>
      <c r="E247" s="4">
        <f t="shared" si="11"/>
        <v>9.0606251252006267</v>
      </c>
    </row>
    <row r="248" spans="1:5">
      <c r="A248" s="2">
        <v>40114</v>
      </c>
      <c r="B248" s="4">
        <v>1780.57582</v>
      </c>
      <c r="C248" s="4">
        <f t="shared" si="9"/>
        <v>-2.1438322914718442</v>
      </c>
      <c r="D248" s="4">
        <f t="shared" si="10"/>
        <v>-2.3313273107984633</v>
      </c>
      <c r="E248" s="4">
        <f t="shared" si="11"/>
        <v>5.4350870300747944</v>
      </c>
    </row>
    <row r="249" spans="1:5">
      <c r="A249" s="2">
        <v>40115</v>
      </c>
      <c r="B249" s="4">
        <v>1742.80953</v>
      </c>
      <c r="C249" s="4">
        <f t="shared" si="9"/>
        <v>0.55506424715686931</v>
      </c>
      <c r="D249" s="4">
        <f t="shared" si="10"/>
        <v>0.36756922783025014</v>
      </c>
      <c r="E249" s="4">
        <f t="shared" si="11"/>
        <v>0.13510713724772633</v>
      </c>
    </row>
    <row r="250" spans="1:5">
      <c r="A250" s="2">
        <v>40116</v>
      </c>
      <c r="B250" s="4">
        <v>1752.5101400000001</v>
      </c>
      <c r="C250" s="4" t="s">
        <v>3</v>
      </c>
      <c r="D250" s="4" t="s">
        <v>3</v>
      </c>
      <c r="E250" s="4" t="s">
        <v>3</v>
      </c>
    </row>
    <row r="251" spans="1:5" ht="3" customHeight="1"/>
    <row r="252" spans="1:5" ht="30" customHeight="1">
      <c r="A252" s="4"/>
      <c r="B252" s="4"/>
      <c r="C252" s="9" t="s">
        <v>7</v>
      </c>
      <c r="D252" s="9" t="s">
        <v>10</v>
      </c>
    </row>
    <row r="253" spans="1:5" ht="32.25" customHeight="1">
      <c r="A253" s="9" t="s">
        <v>8</v>
      </c>
      <c r="B253" s="10" t="s">
        <v>4</v>
      </c>
      <c r="C253" s="4">
        <f>SUM(C3:C249)/247</f>
        <v>0.18749501932661919</v>
      </c>
      <c r="D253" s="4">
        <f>C253*250</f>
        <v>46.8737548316548</v>
      </c>
    </row>
    <row r="254" spans="1:5" hidden="1">
      <c r="A254" s="4"/>
      <c r="B254" s="4"/>
      <c r="C254" s="4"/>
      <c r="D254" s="4"/>
    </row>
    <row r="255" spans="1:5">
      <c r="A255" s="4" t="s">
        <v>9</v>
      </c>
      <c r="B255" s="4"/>
      <c r="C255" s="4">
        <f>SUM(E3:E249)/246</f>
        <v>13.604418090918898</v>
      </c>
      <c r="D255" s="4">
        <f>C255*250</f>
        <v>3401.1045227297245</v>
      </c>
    </row>
    <row r="256" spans="1:5" hidden="1">
      <c r="A256" s="4"/>
      <c r="B256" s="4"/>
      <c r="C256" s="4"/>
      <c r="D256" s="4"/>
    </row>
    <row r="257" spans="1:4">
      <c r="A257" s="4" t="s">
        <v>14</v>
      </c>
      <c r="B257" s="4"/>
      <c r="C257" s="4"/>
      <c r="D257" s="4">
        <f>Индекс!D255*'Бета-коэффициент'!G255^2</f>
        <v>1712.9156845281191</v>
      </c>
    </row>
    <row r="260" spans="1:4">
      <c r="A260" t="s">
        <v>15</v>
      </c>
      <c r="D260">
        <f>D255-D257</f>
        <v>1688.1888382016054</v>
      </c>
    </row>
  </sheetData>
  <mergeCells count="2">
    <mergeCell ref="A1:E1"/>
    <mergeCell ref="F1:H1"/>
  </mergeCells>
  <pageMargins left="0.9055118110236221" right="0.70866141732283472" top="0.55118110236220474" bottom="0.5511811023622047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60"/>
  <sheetViews>
    <sheetView workbookViewId="0">
      <selection activeCell="A2" sqref="A2"/>
    </sheetView>
  </sheetViews>
  <sheetFormatPr defaultRowHeight="15"/>
  <cols>
    <col min="1" max="1" width="18.28515625" customWidth="1"/>
    <col min="2" max="2" width="11" customWidth="1"/>
    <col min="3" max="3" width="12.85546875" customWidth="1"/>
    <col min="8" max="8" width="9.140625" hidden="1" customWidth="1"/>
  </cols>
  <sheetData>
    <row r="1" spans="1:8" ht="18.75">
      <c r="A1" s="18" t="s">
        <v>81</v>
      </c>
      <c r="B1" s="18"/>
      <c r="C1" s="18"/>
      <c r="D1" s="18"/>
      <c r="E1" s="18"/>
      <c r="F1" s="19" t="s">
        <v>69</v>
      </c>
      <c r="G1" s="20"/>
      <c r="H1" s="20"/>
    </row>
    <row r="2" spans="1:8" ht="75">
      <c r="A2" s="1" t="s">
        <v>0</v>
      </c>
      <c r="B2" s="1" t="s">
        <v>1</v>
      </c>
      <c r="C2" s="1" t="s">
        <v>2</v>
      </c>
      <c r="D2" s="1" t="s">
        <v>5</v>
      </c>
      <c r="E2" s="1" t="s">
        <v>6</v>
      </c>
    </row>
    <row r="3" spans="1:8">
      <c r="A3" s="2">
        <v>39753</v>
      </c>
      <c r="B3" s="4">
        <v>16.340720000000001</v>
      </c>
      <c r="C3" s="4">
        <f>LN(B4/B3)*100</f>
        <v>10.010971455956581</v>
      </c>
      <c r="D3" s="4">
        <f>C3-$C$253</f>
        <v>9.8193273030517165</v>
      </c>
      <c r="E3" s="4">
        <f>D3*D3</f>
        <v>96.419188684456898</v>
      </c>
    </row>
    <row r="4" spans="1:8">
      <c r="A4" s="2">
        <v>39757</v>
      </c>
      <c r="B4" s="4">
        <v>18.06127</v>
      </c>
      <c r="C4" s="4">
        <f t="shared" ref="C4:C67" si="0">LN(B5/B4)*100</f>
        <v>-2.1977417960295269</v>
      </c>
      <c r="D4" s="4">
        <f t="shared" ref="D4:D67" si="1">C4-$C$253</f>
        <v>-2.3893859489343909</v>
      </c>
      <c r="E4" s="4">
        <f t="shared" ref="E4:E67" si="2">D4*D4</f>
        <v>5.7091652129651003</v>
      </c>
    </row>
    <row r="5" spans="1:8">
      <c r="A5" s="2">
        <v>39758</v>
      </c>
      <c r="B5" s="4">
        <v>17.668659999999999</v>
      </c>
      <c r="C5" s="4">
        <f t="shared" si="0"/>
        <v>-2.0904460783594456</v>
      </c>
      <c r="D5" s="4">
        <f t="shared" si="1"/>
        <v>-2.2820902312643097</v>
      </c>
      <c r="E5" s="4">
        <f t="shared" si="2"/>
        <v>5.2079358236319901</v>
      </c>
    </row>
    <row r="6" spans="1:8">
      <c r="A6" s="2">
        <v>39759</v>
      </c>
      <c r="B6" s="4">
        <v>17.303139999999999</v>
      </c>
      <c r="C6" s="4">
        <f t="shared" si="0"/>
        <v>2.2100779658390457</v>
      </c>
      <c r="D6" s="4">
        <f t="shared" si="1"/>
        <v>2.0184338129341817</v>
      </c>
      <c r="E6" s="4">
        <f t="shared" si="2"/>
        <v>4.0740750571960191</v>
      </c>
    </row>
    <row r="7" spans="1:8">
      <c r="A7" s="2">
        <v>39762</v>
      </c>
      <c r="B7" s="4">
        <v>17.689810000000001</v>
      </c>
      <c r="C7" s="4">
        <f t="shared" si="0"/>
        <v>-1.5001322147315628</v>
      </c>
      <c r="D7" s="4">
        <f t="shared" si="1"/>
        <v>-1.6917763676364268</v>
      </c>
      <c r="E7" s="4">
        <f t="shared" si="2"/>
        <v>2.8621072780931023</v>
      </c>
    </row>
    <row r="8" spans="1:8">
      <c r="A8" s="2">
        <v>39763</v>
      </c>
      <c r="B8" s="4">
        <v>17.42642</v>
      </c>
      <c r="C8" s="4">
        <f t="shared" si="0"/>
        <v>-1.6912146520849849</v>
      </c>
      <c r="D8" s="4">
        <f t="shared" si="1"/>
        <v>-1.8828588049898489</v>
      </c>
      <c r="E8" s="4">
        <f t="shared" si="2"/>
        <v>3.5451572795278019</v>
      </c>
    </row>
    <row r="9" spans="1:8">
      <c r="A9" s="2">
        <v>39764</v>
      </c>
      <c r="B9" s="4">
        <v>17.134180000000001</v>
      </c>
      <c r="C9" s="4">
        <f t="shared" si="0"/>
        <v>-11.72692096224854</v>
      </c>
      <c r="D9" s="4">
        <f t="shared" si="1"/>
        <v>-11.918565115153404</v>
      </c>
      <c r="E9" s="4">
        <f t="shared" si="2"/>
        <v>142.05219440415169</v>
      </c>
    </row>
    <row r="10" spans="1:8">
      <c r="A10" s="2">
        <v>39765</v>
      </c>
      <c r="B10" s="4">
        <v>15.23821</v>
      </c>
      <c r="C10" s="4">
        <f t="shared" si="0"/>
        <v>-8.4890912637127034</v>
      </c>
      <c r="D10" s="4">
        <f t="shared" si="1"/>
        <v>-8.6807354166175674</v>
      </c>
      <c r="E10" s="4">
        <f t="shared" si="2"/>
        <v>75.355167373318565</v>
      </c>
    </row>
    <row r="11" spans="1:8">
      <c r="A11" s="2">
        <v>39766</v>
      </c>
      <c r="B11" s="4">
        <v>13.998010000000001</v>
      </c>
      <c r="C11" s="4">
        <f t="shared" si="0"/>
        <v>2.4509974135787735</v>
      </c>
      <c r="D11" s="4">
        <f t="shared" si="1"/>
        <v>2.2593532606739095</v>
      </c>
      <c r="E11" s="4">
        <f t="shared" si="2"/>
        <v>5.1046771565178268</v>
      </c>
    </row>
    <row r="12" spans="1:8">
      <c r="A12" s="2">
        <v>39769</v>
      </c>
      <c r="B12" s="4">
        <v>14.34534</v>
      </c>
      <c r="C12" s="4">
        <f t="shared" si="0"/>
        <v>-2.0559368261746642</v>
      </c>
      <c r="D12" s="4">
        <f t="shared" si="1"/>
        <v>-2.2475809790795283</v>
      </c>
      <c r="E12" s="4">
        <f t="shared" si="2"/>
        <v>5.0516202575200913</v>
      </c>
    </row>
    <row r="13" spans="1:8">
      <c r="A13" s="2">
        <v>39770</v>
      </c>
      <c r="B13" s="4">
        <v>14.053419999999999</v>
      </c>
      <c r="C13" s="4">
        <f t="shared" si="0"/>
        <v>7.669392931313415</v>
      </c>
      <c r="D13" s="4">
        <f t="shared" si="1"/>
        <v>7.477748778408551</v>
      </c>
      <c r="E13" s="4">
        <f t="shared" si="2"/>
        <v>55.91672679299058</v>
      </c>
    </row>
    <row r="14" spans="1:8">
      <c r="A14" s="2">
        <v>39771</v>
      </c>
      <c r="B14" s="4">
        <v>15.173640000000001</v>
      </c>
      <c r="C14" s="4">
        <f t="shared" si="0"/>
        <v>-0.70275696599640147</v>
      </c>
      <c r="D14" s="4">
        <f t="shared" si="1"/>
        <v>-0.8944011189012655</v>
      </c>
      <c r="E14" s="4">
        <f t="shared" si="2"/>
        <v>0.79995336149183571</v>
      </c>
    </row>
    <row r="15" spans="1:8">
      <c r="A15" s="2">
        <v>39772</v>
      </c>
      <c r="B15" s="4">
        <v>15.06738</v>
      </c>
      <c r="C15" s="4">
        <f t="shared" si="0"/>
        <v>-3.2069673822493989</v>
      </c>
      <c r="D15" s="4">
        <f t="shared" si="1"/>
        <v>-3.398611535154263</v>
      </c>
      <c r="E15" s="4">
        <f t="shared" si="2"/>
        <v>11.550560366883616</v>
      </c>
    </row>
    <row r="16" spans="1:8">
      <c r="A16" s="2">
        <v>39773</v>
      </c>
      <c r="B16" s="4">
        <v>14.591839999999999</v>
      </c>
      <c r="C16" s="4">
        <f t="shared" si="0"/>
        <v>5.0483610219534807</v>
      </c>
      <c r="D16" s="4">
        <f t="shared" si="1"/>
        <v>4.8567168690486167</v>
      </c>
      <c r="E16" s="4">
        <f t="shared" si="2"/>
        <v>23.587698746101399</v>
      </c>
    </row>
    <row r="17" spans="1:5">
      <c r="A17" s="2">
        <v>39776</v>
      </c>
      <c r="B17" s="4">
        <v>15.3474</v>
      </c>
      <c r="C17" s="4">
        <f t="shared" si="0"/>
        <v>16.145195835971641</v>
      </c>
      <c r="D17" s="4">
        <f t="shared" si="1"/>
        <v>15.953551683066777</v>
      </c>
      <c r="E17" s="4">
        <f t="shared" si="2"/>
        <v>254.51581130428281</v>
      </c>
    </row>
    <row r="18" spans="1:5">
      <c r="A18" s="2">
        <v>39777</v>
      </c>
      <c r="B18" s="4">
        <v>18.03651</v>
      </c>
      <c r="C18" s="4">
        <f t="shared" si="0"/>
        <v>1.8404146789468476</v>
      </c>
      <c r="D18" s="4">
        <f t="shared" si="1"/>
        <v>1.6487705260419836</v>
      </c>
      <c r="E18" s="4">
        <f t="shared" si="2"/>
        <v>2.7184442475447592</v>
      </c>
    </row>
    <row r="19" spans="1:5">
      <c r="A19" s="2">
        <v>39778</v>
      </c>
      <c r="B19" s="4">
        <v>18.37153</v>
      </c>
      <c r="C19" s="4">
        <f t="shared" si="0"/>
        <v>0.2795529085670776</v>
      </c>
      <c r="D19" s="4">
        <f t="shared" si="1"/>
        <v>8.7908755662213622E-2</v>
      </c>
      <c r="E19" s="4">
        <f t="shared" si="2"/>
        <v>7.7279493220787756E-3</v>
      </c>
    </row>
    <row r="20" spans="1:5">
      <c r="A20" s="2">
        <v>39779</v>
      </c>
      <c r="B20" s="4">
        <v>18.42296</v>
      </c>
      <c r="C20" s="4">
        <f t="shared" si="0"/>
        <v>0</v>
      </c>
      <c r="D20" s="4">
        <f t="shared" si="1"/>
        <v>-0.19164415290486397</v>
      </c>
      <c r="E20" s="4">
        <f t="shared" si="2"/>
        <v>3.6727481342622881E-2</v>
      </c>
    </row>
    <row r="21" spans="1:5">
      <c r="A21" s="2">
        <v>39780</v>
      </c>
      <c r="B21" s="4">
        <v>18.42296</v>
      </c>
      <c r="C21" s="4">
        <f t="shared" si="0"/>
        <v>-14.341688723192874</v>
      </c>
      <c r="D21" s="4">
        <f t="shared" si="1"/>
        <v>-14.533332876097738</v>
      </c>
      <c r="E21" s="4">
        <f t="shared" si="2"/>
        <v>211.21776448746334</v>
      </c>
    </row>
    <row r="22" spans="1:5">
      <c r="A22" s="2">
        <v>39783</v>
      </c>
      <c r="B22" s="4">
        <v>15.96152</v>
      </c>
      <c r="C22" s="4">
        <f t="shared" si="0"/>
        <v>7.1333670167178939E-2</v>
      </c>
      <c r="D22" s="4">
        <f t="shared" si="1"/>
        <v>-0.12031048273768503</v>
      </c>
      <c r="E22" s="4">
        <f t="shared" si="2"/>
        <v>1.4474612256574808E-2</v>
      </c>
    </row>
    <row r="23" spans="1:5">
      <c r="A23" s="2">
        <v>39784</v>
      </c>
      <c r="B23" s="4">
        <v>15.972910000000001</v>
      </c>
      <c r="C23" s="4">
        <f t="shared" si="0"/>
        <v>0</v>
      </c>
      <c r="D23" s="4">
        <f t="shared" si="1"/>
        <v>-0.19164415290486397</v>
      </c>
      <c r="E23" s="4">
        <f t="shared" si="2"/>
        <v>3.6727481342622881E-2</v>
      </c>
    </row>
    <row r="24" spans="1:5">
      <c r="A24" s="2">
        <v>39785</v>
      </c>
      <c r="B24" s="4">
        <v>15.972910000000001</v>
      </c>
      <c r="C24" s="4">
        <f t="shared" si="0"/>
        <v>0.2124467532561867</v>
      </c>
      <c r="D24" s="4">
        <f t="shared" si="1"/>
        <v>2.0802600351322725E-2</v>
      </c>
      <c r="E24" s="4">
        <f t="shared" si="2"/>
        <v>4.3274818137685239E-4</v>
      </c>
    </row>
    <row r="25" spans="1:5">
      <c r="A25" s="2">
        <v>39786</v>
      </c>
      <c r="B25" s="4">
        <v>16.006879999999999</v>
      </c>
      <c r="C25" s="4">
        <f t="shared" si="0"/>
        <v>-0.52540249419859275</v>
      </c>
      <c r="D25" s="4">
        <f t="shared" si="1"/>
        <v>-0.71704664710345667</v>
      </c>
      <c r="E25" s="4">
        <f t="shared" si="2"/>
        <v>0.51415589412230911</v>
      </c>
    </row>
    <row r="26" spans="1:5">
      <c r="A26" s="2">
        <v>39787</v>
      </c>
      <c r="B26" s="4">
        <v>15.923</v>
      </c>
      <c r="C26" s="4">
        <f t="shared" si="0"/>
        <v>0.4854741896556482</v>
      </c>
      <c r="D26" s="4">
        <f t="shared" si="1"/>
        <v>0.29383003675078423</v>
      </c>
      <c r="E26" s="4">
        <f t="shared" si="2"/>
        <v>8.6336090496967208E-2</v>
      </c>
    </row>
    <row r="27" spans="1:5">
      <c r="A27" s="2">
        <v>39790</v>
      </c>
      <c r="B27" s="4">
        <v>16.000489999999999</v>
      </c>
      <c r="C27" s="4">
        <f t="shared" si="0"/>
        <v>2.6248851614368721E-3</v>
      </c>
      <c r="D27" s="4">
        <f t="shared" si="1"/>
        <v>-0.18901926774342709</v>
      </c>
      <c r="E27" s="4">
        <f t="shared" si="2"/>
        <v>3.5728283578261376E-2</v>
      </c>
    </row>
    <row r="28" spans="1:5">
      <c r="A28" s="2">
        <v>39791</v>
      </c>
      <c r="B28" s="4">
        <v>16.000910000000001</v>
      </c>
      <c r="C28" s="4">
        <f t="shared" si="0"/>
        <v>0.24331489370319104</v>
      </c>
      <c r="D28" s="4">
        <f t="shared" si="1"/>
        <v>5.1670740798327064E-2</v>
      </c>
      <c r="E28" s="4">
        <f t="shared" si="2"/>
        <v>2.6698654546479009E-3</v>
      </c>
    </row>
    <row r="29" spans="1:5">
      <c r="A29" s="2">
        <v>39792</v>
      </c>
      <c r="B29" s="4">
        <v>16.03989</v>
      </c>
      <c r="C29" s="4">
        <f t="shared" si="0"/>
        <v>0.55184490967043731</v>
      </c>
      <c r="D29" s="4">
        <f t="shared" si="1"/>
        <v>0.36020075676557334</v>
      </c>
      <c r="E29" s="4">
        <f t="shared" si="2"/>
        <v>0.12974458517449172</v>
      </c>
    </row>
    <row r="30" spans="1:5">
      <c r="A30" s="2">
        <v>39793</v>
      </c>
      <c r="B30" s="4">
        <v>16.12865</v>
      </c>
      <c r="C30" s="4">
        <f t="shared" si="0"/>
        <v>0</v>
      </c>
      <c r="D30" s="4">
        <f t="shared" si="1"/>
        <v>-0.19164415290486397</v>
      </c>
      <c r="E30" s="4">
        <f t="shared" si="2"/>
        <v>3.6727481342622881E-2</v>
      </c>
    </row>
    <row r="31" spans="1:5">
      <c r="A31" s="2">
        <v>39794</v>
      </c>
      <c r="B31" s="4">
        <v>16.12865</v>
      </c>
      <c r="C31" s="4">
        <f t="shared" si="0"/>
        <v>3.5159369453499707</v>
      </c>
      <c r="D31" s="4">
        <f t="shared" si="1"/>
        <v>3.3242927924451067</v>
      </c>
      <c r="E31" s="4">
        <f t="shared" si="2"/>
        <v>11.050922569902484</v>
      </c>
    </row>
    <row r="32" spans="1:5">
      <c r="A32" s="2">
        <v>39797</v>
      </c>
      <c r="B32" s="4">
        <v>16.70581</v>
      </c>
      <c r="C32" s="4">
        <f t="shared" si="0"/>
        <v>3.811774795291003</v>
      </c>
      <c r="D32" s="4">
        <f t="shared" si="1"/>
        <v>3.620130642386139</v>
      </c>
      <c r="E32" s="4">
        <f t="shared" si="2"/>
        <v>13.105345867943079</v>
      </c>
    </row>
    <row r="33" spans="1:5">
      <c r="A33" s="2">
        <v>39798</v>
      </c>
      <c r="B33" s="4">
        <v>17.354890000000001</v>
      </c>
      <c r="C33" s="4">
        <f t="shared" si="0"/>
        <v>2.4154361180010828</v>
      </c>
      <c r="D33" s="4">
        <f t="shared" si="1"/>
        <v>2.2237919650962188</v>
      </c>
      <c r="E33" s="4">
        <f t="shared" si="2"/>
        <v>4.9452507040265026</v>
      </c>
    </row>
    <row r="34" spans="1:5">
      <c r="A34" s="2">
        <v>39799</v>
      </c>
      <c r="B34" s="4">
        <v>17.77919</v>
      </c>
      <c r="C34" s="4">
        <f t="shared" si="0"/>
        <v>-5.6115999751117309</v>
      </c>
      <c r="D34" s="4">
        <f t="shared" si="1"/>
        <v>-5.8032441280165949</v>
      </c>
      <c r="E34" s="4">
        <f t="shared" si="2"/>
        <v>33.677642409359088</v>
      </c>
    </row>
    <row r="35" spans="1:5">
      <c r="A35" s="2">
        <v>39800</v>
      </c>
      <c r="B35" s="4">
        <v>16.808969999999999</v>
      </c>
      <c r="C35" s="4">
        <f t="shared" si="0"/>
        <v>-7.9673627652590868</v>
      </c>
      <c r="D35" s="4">
        <f t="shared" si="1"/>
        <v>-8.15900691816395</v>
      </c>
      <c r="E35" s="4">
        <f t="shared" si="2"/>
        <v>66.569393890647191</v>
      </c>
    </row>
    <row r="36" spans="1:5">
      <c r="A36" s="2">
        <v>39801</v>
      </c>
      <c r="B36" s="4">
        <v>15.521699999999999</v>
      </c>
      <c r="C36" s="4">
        <f t="shared" si="0"/>
        <v>2.3005902776544143</v>
      </c>
      <c r="D36" s="4">
        <f t="shared" si="1"/>
        <v>2.1089461247495502</v>
      </c>
      <c r="E36" s="4">
        <f t="shared" si="2"/>
        <v>4.4476537570961456</v>
      </c>
    </row>
    <row r="37" spans="1:5">
      <c r="A37" s="2">
        <v>39804</v>
      </c>
      <c r="B37" s="4">
        <v>15.88293</v>
      </c>
      <c r="C37" s="4">
        <f t="shared" si="0"/>
        <v>4.5457505106006924</v>
      </c>
      <c r="D37" s="4">
        <f t="shared" si="1"/>
        <v>4.3541063576958283</v>
      </c>
      <c r="E37" s="4">
        <f t="shared" si="2"/>
        <v>18.958242174127232</v>
      </c>
    </row>
    <row r="38" spans="1:5">
      <c r="A38" s="2">
        <v>39805</v>
      </c>
      <c r="B38" s="4">
        <v>16.621590000000001</v>
      </c>
      <c r="C38" s="4">
        <f t="shared" si="0"/>
        <v>1.5319210728154624</v>
      </c>
      <c r="D38" s="4">
        <f t="shared" si="1"/>
        <v>1.3402769199105984</v>
      </c>
      <c r="E38" s="4">
        <f t="shared" si="2"/>
        <v>1.7963422220450405</v>
      </c>
    </row>
    <row r="39" spans="1:5">
      <c r="A39" s="2">
        <v>39806</v>
      </c>
      <c r="B39" s="4">
        <v>16.87818</v>
      </c>
      <c r="C39" s="4">
        <f t="shared" si="0"/>
        <v>0.80160466059148727</v>
      </c>
      <c r="D39" s="4">
        <f t="shared" si="1"/>
        <v>0.60996050768662324</v>
      </c>
      <c r="E39" s="4">
        <f t="shared" si="2"/>
        <v>0.3720518209373232</v>
      </c>
    </row>
    <row r="40" spans="1:5">
      <c r="A40" s="2">
        <v>39807</v>
      </c>
      <c r="B40" s="4">
        <v>17.014019999999999</v>
      </c>
      <c r="C40" s="4">
        <f t="shared" si="0"/>
        <v>0</v>
      </c>
      <c r="D40" s="4">
        <f t="shared" si="1"/>
        <v>-0.19164415290486397</v>
      </c>
      <c r="E40" s="4">
        <f t="shared" si="2"/>
        <v>3.6727481342622881E-2</v>
      </c>
    </row>
    <row r="41" spans="1:5">
      <c r="A41" s="2">
        <v>39808</v>
      </c>
      <c r="B41" s="4">
        <v>17.014019999999999</v>
      </c>
      <c r="C41" s="4">
        <f t="shared" si="0"/>
        <v>-3.327221700665476E-2</v>
      </c>
      <c r="D41" s="4">
        <f t="shared" si="1"/>
        <v>-0.22491636991151873</v>
      </c>
      <c r="E41" s="4">
        <f t="shared" si="2"/>
        <v>5.0587373454175126E-2</v>
      </c>
    </row>
    <row r="42" spans="1:5">
      <c r="A42" s="2">
        <v>39811</v>
      </c>
      <c r="B42" s="4">
        <v>17.00836</v>
      </c>
      <c r="C42" s="4">
        <f t="shared" si="0"/>
        <v>-0.79979813157862267</v>
      </c>
      <c r="D42" s="4">
        <f t="shared" si="1"/>
        <v>-0.9914422844834867</v>
      </c>
      <c r="E42" s="4">
        <f t="shared" si="2"/>
        <v>0.98295780346183492</v>
      </c>
    </row>
    <row r="43" spans="1:5">
      <c r="A43" s="2">
        <v>39812</v>
      </c>
      <c r="B43" s="4">
        <v>16.872869999999999</v>
      </c>
      <c r="C43" s="4">
        <f t="shared" si="0"/>
        <v>0</v>
      </c>
      <c r="D43" s="4">
        <f t="shared" si="1"/>
        <v>-0.19164415290486397</v>
      </c>
      <c r="E43" s="4">
        <f t="shared" si="2"/>
        <v>3.6727481342622881E-2</v>
      </c>
    </row>
    <row r="44" spans="1:5">
      <c r="A44" s="2">
        <v>39813</v>
      </c>
      <c r="B44" s="4">
        <v>16.872869999999999</v>
      </c>
      <c r="C44" s="4">
        <f t="shared" si="0"/>
        <v>-4.2242020898496904</v>
      </c>
      <c r="D44" s="4">
        <f t="shared" si="1"/>
        <v>-4.4158462427545544</v>
      </c>
      <c r="E44" s="4">
        <f t="shared" si="2"/>
        <v>19.499698039649516</v>
      </c>
    </row>
    <row r="45" spans="1:5">
      <c r="A45" s="2">
        <v>39824</v>
      </c>
      <c r="B45" s="4">
        <v>16.174969999999998</v>
      </c>
      <c r="C45" s="4">
        <f t="shared" si="0"/>
        <v>-4.0500124039191956</v>
      </c>
      <c r="D45" s="4">
        <f t="shared" si="1"/>
        <v>-4.2416565568240596</v>
      </c>
      <c r="E45" s="4">
        <f t="shared" si="2"/>
        <v>17.991650346048537</v>
      </c>
    </row>
    <row r="46" spans="1:5">
      <c r="A46" s="2">
        <v>39825</v>
      </c>
      <c r="B46" s="4">
        <v>15.532970000000001</v>
      </c>
      <c r="C46" s="4">
        <f t="shared" si="0"/>
        <v>-7.4685124768498703</v>
      </c>
      <c r="D46" s="4">
        <f t="shared" si="1"/>
        <v>-7.6601566297547343</v>
      </c>
      <c r="E46" s="4">
        <f t="shared" si="2"/>
        <v>58.677999592375407</v>
      </c>
    </row>
    <row r="47" spans="1:5">
      <c r="A47" s="2">
        <v>39826</v>
      </c>
      <c r="B47" s="4">
        <v>14.415150000000001</v>
      </c>
      <c r="C47" s="4">
        <f t="shared" si="0"/>
        <v>0</v>
      </c>
      <c r="D47" s="4">
        <f t="shared" si="1"/>
        <v>-0.19164415290486397</v>
      </c>
      <c r="E47" s="4">
        <f t="shared" si="2"/>
        <v>3.6727481342622881E-2</v>
      </c>
    </row>
    <row r="48" spans="1:5">
      <c r="A48" s="2">
        <v>39827</v>
      </c>
      <c r="B48" s="4">
        <v>14.415150000000001</v>
      </c>
      <c r="C48" s="4">
        <f t="shared" si="0"/>
        <v>-3.1341078619650209</v>
      </c>
      <c r="D48" s="4">
        <f t="shared" si="1"/>
        <v>-3.3257520148698849</v>
      </c>
      <c r="E48" s="4">
        <f t="shared" si="2"/>
        <v>11.060626464411099</v>
      </c>
    </row>
    <row r="49" spans="1:5">
      <c r="A49" s="2">
        <v>39828</v>
      </c>
      <c r="B49" s="4">
        <v>13.970370000000001</v>
      </c>
      <c r="C49" s="4">
        <f t="shared" si="0"/>
        <v>-1.2713642707115935</v>
      </c>
      <c r="D49" s="4">
        <f t="shared" si="1"/>
        <v>-1.4630084236164576</v>
      </c>
      <c r="E49" s="4">
        <f t="shared" si="2"/>
        <v>2.1403936475727123</v>
      </c>
    </row>
    <row r="50" spans="1:5">
      <c r="A50" s="2">
        <v>39829</v>
      </c>
      <c r="B50" s="4">
        <v>13.79388</v>
      </c>
      <c r="C50" s="4">
        <f t="shared" si="0"/>
        <v>2.4863008936314511E-2</v>
      </c>
      <c r="D50" s="4">
        <f t="shared" si="1"/>
        <v>-0.16678114396854946</v>
      </c>
      <c r="E50" s="4">
        <f t="shared" si="2"/>
        <v>2.7815949983458019E-2</v>
      </c>
    </row>
    <row r="51" spans="1:5">
      <c r="A51" s="2">
        <v>39832</v>
      </c>
      <c r="B51" s="4">
        <v>13.79731</v>
      </c>
      <c r="C51" s="4">
        <f t="shared" si="0"/>
        <v>-2.8081526066757769</v>
      </c>
      <c r="D51" s="4">
        <f t="shared" si="1"/>
        <v>-2.999796759580641</v>
      </c>
      <c r="E51" s="4">
        <f t="shared" si="2"/>
        <v>8.9987805987905141</v>
      </c>
    </row>
    <row r="52" spans="1:5">
      <c r="A52" s="2">
        <v>39833</v>
      </c>
      <c r="B52" s="4">
        <v>13.41525</v>
      </c>
      <c r="C52" s="4">
        <f t="shared" si="0"/>
        <v>1.704259371753216</v>
      </c>
      <c r="D52" s="4">
        <f t="shared" si="1"/>
        <v>1.5126152188483519</v>
      </c>
      <c r="E52" s="4">
        <f t="shared" si="2"/>
        <v>2.2880048002916475</v>
      </c>
    </row>
    <row r="53" spans="1:5">
      <c r="A53" s="2">
        <v>39834</v>
      </c>
      <c r="B53" s="4">
        <v>13.64584</v>
      </c>
      <c r="C53" s="4">
        <f t="shared" si="0"/>
        <v>1.8839664041566235</v>
      </c>
      <c r="D53" s="4">
        <f t="shared" si="1"/>
        <v>1.6923222512517595</v>
      </c>
      <c r="E53" s="4">
        <f t="shared" si="2"/>
        <v>2.8639546020818236</v>
      </c>
    </row>
    <row r="54" spans="1:5">
      <c r="A54" s="2">
        <v>39835</v>
      </c>
      <c r="B54" s="4">
        <v>13.90536</v>
      </c>
      <c r="C54" s="4">
        <f t="shared" si="0"/>
        <v>-0.19990684393158806</v>
      </c>
      <c r="D54" s="4">
        <f t="shared" si="1"/>
        <v>-0.391550996836452</v>
      </c>
      <c r="E54" s="4">
        <f t="shared" si="2"/>
        <v>0.15331218312361924</v>
      </c>
    </row>
    <row r="55" spans="1:5">
      <c r="A55" s="2">
        <v>39836</v>
      </c>
      <c r="B55" s="4">
        <v>13.87759</v>
      </c>
      <c r="C55" s="4">
        <f t="shared" si="0"/>
        <v>0.81804112340082502</v>
      </c>
      <c r="D55" s="4">
        <f t="shared" si="1"/>
        <v>0.6263969704959611</v>
      </c>
      <c r="E55" s="4">
        <f t="shared" si="2"/>
        <v>0.39237316464651795</v>
      </c>
    </row>
    <row r="56" spans="1:5">
      <c r="A56" s="2">
        <v>39839</v>
      </c>
      <c r="B56" s="4">
        <v>13.991580000000001</v>
      </c>
      <c r="C56" s="4">
        <f t="shared" si="0"/>
        <v>3.5454280149308413</v>
      </c>
      <c r="D56" s="4">
        <f t="shared" si="1"/>
        <v>3.3537838620259772</v>
      </c>
      <c r="E56" s="4">
        <f t="shared" si="2"/>
        <v>11.24786619318588</v>
      </c>
    </row>
    <row r="57" spans="1:5">
      <c r="A57" s="2">
        <v>39840</v>
      </c>
      <c r="B57" s="4">
        <v>14.49654</v>
      </c>
      <c r="C57" s="4">
        <f t="shared" si="0"/>
        <v>0.81787669693639975</v>
      </c>
      <c r="D57" s="4">
        <f t="shared" si="1"/>
        <v>0.62623254403153572</v>
      </c>
      <c r="E57" s="4">
        <f t="shared" si="2"/>
        <v>0.39216719920420934</v>
      </c>
    </row>
    <row r="58" spans="1:5">
      <c r="A58" s="2">
        <v>39841</v>
      </c>
      <c r="B58" s="4">
        <v>14.615589999999999</v>
      </c>
      <c r="C58" s="4">
        <f t="shared" si="0"/>
        <v>0</v>
      </c>
      <c r="D58" s="4">
        <f t="shared" si="1"/>
        <v>-0.19164415290486397</v>
      </c>
      <c r="E58" s="4">
        <f t="shared" si="2"/>
        <v>3.6727481342622881E-2</v>
      </c>
    </row>
    <row r="59" spans="1:5">
      <c r="A59" s="2">
        <v>39842</v>
      </c>
      <c r="B59" s="4">
        <v>14.615589999999999</v>
      </c>
      <c r="C59" s="4">
        <f t="shared" si="0"/>
        <v>2.1357518765359833</v>
      </c>
      <c r="D59" s="4">
        <f t="shared" si="1"/>
        <v>1.9441077236311193</v>
      </c>
      <c r="E59" s="4">
        <f t="shared" si="2"/>
        <v>3.7795548410821724</v>
      </c>
    </row>
    <row r="60" spans="1:5">
      <c r="A60" s="2">
        <v>39843</v>
      </c>
      <c r="B60" s="4">
        <v>14.931100000000001</v>
      </c>
      <c r="C60" s="4">
        <f t="shared" si="0"/>
        <v>0.97758508913776432</v>
      </c>
      <c r="D60" s="4">
        <f t="shared" si="1"/>
        <v>0.7859409362329004</v>
      </c>
      <c r="E60" s="4">
        <f t="shared" si="2"/>
        <v>0.61770315524664798</v>
      </c>
    </row>
    <row r="61" spans="1:5">
      <c r="A61" s="2">
        <v>39846</v>
      </c>
      <c r="B61" s="4">
        <v>15.077780000000001</v>
      </c>
      <c r="C61" s="4">
        <f t="shared" si="0"/>
        <v>0</v>
      </c>
      <c r="D61" s="4">
        <f t="shared" si="1"/>
        <v>-0.19164415290486397</v>
      </c>
      <c r="E61" s="4">
        <f t="shared" si="2"/>
        <v>3.6727481342622881E-2</v>
      </c>
    </row>
    <row r="62" spans="1:5">
      <c r="A62" s="2">
        <v>39847</v>
      </c>
      <c r="B62" s="4">
        <v>15.077780000000001</v>
      </c>
      <c r="C62" s="4">
        <f t="shared" si="0"/>
        <v>1.5987939965971449</v>
      </c>
      <c r="D62" s="4">
        <f t="shared" si="1"/>
        <v>1.4071498436922809</v>
      </c>
      <c r="E62" s="4">
        <f t="shared" si="2"/>
        <v>1.9800706826032106</v>
      </c>
    </row>
    <row r="63" spans="1:5">
      <c r="A63" s="2">
        <v>39848</v>
      </c>
      <c r="B63" s="4">
        <v>15.320779999999999</v>
      </c>
      <c r="C63" s="4">
        <f t="shared" si="0"/>
        <v>0.78045751401976693</v>
      </c>
      <c r="D63" s="4">
        <f t="shared" si="1"/>
        <v>0.5888133611149029</v>
      </c>
      <c r="E63" s="4">
        <f t="shared" si="2"/>
        <v>0.34670117422742902</v>
      </c>
    </row>
    <row r="64" spans="1:5">
      <c r="A64" s="2">
        <v>39849</v>
      </c>
      <c r="B64" s="4">
        <v>15.44082</v>
      </c>
      <c r="C64" s="4">
        <f t="shared" si="0"/>
        <v>4.1272180138126693</v>
      </c>
      <c r="D64" s="4">
        <f t="shared" si="1"/>
        <v>3.9355738609078053</v>
      </c>
      <c r="E64" s="4">
        <f t="shared" si="2"/>
        <v>15.488741614660769</v>
      </c>
    </row>
    <row r="65" spans="1:5">
      <c r="A65" s="2">
        <v>39850</v>
      </c>
      <c r="B65" s="4">
        <v>16.091429999999999</v>
      </c>
      <c r="C65" s="4">
        <f t="shared" si="0"/>
        <v>6.8153936657372602</v>
      </c>
      <c r="D65" s="4">
        <f t="shared" si="1"/>
        <v>6.6237495128323962</v>
      </c>
      <c r="E65" s="4">
        <f t="shared" si="2"/>
        <v>43.874057608747407</v>
      </c>
    </row>
    <row r="66" spans="1:5">
      <c r="A66" s="2">
        <v>39853</v>
      </c>
      <c r="B66" s="4">
        <v>17.22636</v>
      </c>
      <c r="C66" s="4">
        <f t="shared" si="0"/>
        <v>7.9457386670977721</v>
      </c>
      <c r="D66" s="4">
        <f t="shared" si="1"/>
        <v>7.7540945141929081</v>
      </c>
      <c r="E66" s="4">
        <f t="shared" si="2"/>
        <v>60.125981735036554</v>
      </c>
    </row>
    <row r="67" spans="1:5">
      <c r="A67" s="2">
        <v>39854</v>
      </c>
      <c r="B67" s="4">
        <v>18.650970000000001</v>
      </c>
      <c r="C67" s="4">
        <f t="shared" si="0"/>
        <v>9.2774953314335384</v>
      </c>
      <c r="D67" s="4">
        <f t="shared" si="1"/>
        <v>9.0858511785286744</v>
      </c>
      <c r="E67" s="4">
        <f t="shared" si="2"/>
        <v>82.552691638370902</v>
      </c>
    </row>
    <row r="68" spans="1:5">
      <c r="A68" s="2">
        <v>39855</v>
      </c>
      <c r="B68" s="4">
        <v>20.464120000000001</v>
      </c>
      <c r="C68" s="4">
        <f t="shared" ref="C68:C131" si="3">LN(B69/B68)*100</f>
        <v>5.284219752028041</v>
      </c>
      <c r="D68" s="4">
        <f t="shared" ref="D68:D131" si="4">C68-$C$253</f>
        <v>5.0925755991231769</v>
      </c>
      <c r="E68" s="4">
        <f t="shared" ref="E68:E131" si="5">D68*D68</f>
        <v>25.934326232784784</v>
      </c>
    </row>
    <row r="69" spans="1:5">
      <c r="A69" s="2">
        <v>39856</v>
      </c>
      <c r="B69" s="4">
        <v>21.574570000000001</v>
      </c>
      <c r="C69" s="4">
        <f t="shared" si="3"/>
        <v>0.37866399914258719</v>
      </c>
      <c r="D69" s="4">
        <f t="shared" si="4"/>
        <v>0.18701984623772322</v>
      </c>
      <c r="E69" s="4">
        <f t="shared" si="5"/>
        <v>3.4976422886781634E-2</v>
      </c>
    </row>
    <row r="70" spans="1:5">
      <c r="A70" s="2">
        <v>39857</v>
      </c>
      <c r="B70" s="4">
        <v>21.656420000000001</v>
      </c>
      <c r="C70" s="4">
        <f t="shared" si="3"/>
        <v>-0.87990490511923836</v>
      </c>
      <c r="D70" s="4">
        <f t="shared" si="4"/>
        <v>-1.0715490580241023</v>
      </c>
      <c r="E70" s="4">
        <f t="shared" si="5"/>
        <v>1.1482173837523408</v>
      </c>
    </row>
    <row r="71" spans="1:5">
      <c r="A71" s="2">
        <v>39860</v>
      </c>
      <c r="B71" s="4">
        <v>21.466699999999999</v>
      </c>
      <c r="C71" s="4">
        <f t="shared" si="3"/>
        <v>-4.7469222279766967</v>
      </c>
      <c r="D71" s="4">
        <f t="shared" si="4"/>
        <v>-4.9385663808815607</v>
      </c>
      <c r="E71" s="4">
        <f t="shared" si="5"/>
        <v>24.389437898373597</v>
      </c>
    </row>
    <row r="72" spans="1:5">
      <c r="A72" s="2">
        <v>39861</v>
      </c>
      <c r="B72" s="4">
        <v>20.471499999999999</v>
      </c>
      <c r="C72" s="4">
        <f t="shared" si="3"/>
        <v>-12.218681474420281</v>
      </c>
      <c r="D72" s="4">
        <f t="shared" si="4"/>
        <v>-12.410325627325145</v>
      </c>
      <c r="E72" s="4">
        <f t="shared" si="5"/>
        <v>154.01618217624326</v>
      </c>
    </row>
    <row r="73" spans="1:5">
      <c r="A73" s="2">
        <v>39862</v>
      </c>
      <c r="B73" s="4">
        <v>18.11693</v>
      </c>
      <c r="C73" s="4">
        <f t="shared" si="3"/>
        <v>-2.0873823714768607</v>
      </c>
      <c r="D73" s="4">
        <f t="shared" si="4"/>
        <v>-2.2790265243817247</v>
      </c>
      <c r="E73" s="4">
        <f t="shared" si="5"/>
        <v>5.1939618988354441</v>
      </c>
    </row>
    <row r="74" spans="1:5">
      <c r="A74" s="2">
        <v>39863</v>
      </c>
      <c r="B74" s="4">
        <v>17.74268</v>
      </c>
      <c r="C74" s="4">
        <f t="shared" si="3"/>
        <v>-1.3311119004364929</v>
      </c>
      <c r="D74" s="4">
        <f t="shared" si="4"/>
        <v>-1.5227560533413569</v>
      </c>
      <c r="E74" s="4">
        <f t="shared" si="5"/>
        <v>2.3187859979877454</v>
      </c>
    </row>
    <row r="75" spans="1:5">
      <c r="A75" s="2">
        <v>39864</v>
      </c>
      <c r="B75" s="4">
        <v>17.50807</v>
      </c>
      <c r="C75" s="4">
        <f t="shared" si="3"/>
        <v>-1.1985474244400123</v>
      </c>
      <c r="D75" s="4">
        <f t="shared" si="4"/>
        <v>-1.3901915773448763</v>
      </c>
      <c r="E75" s="4">
        <f t="shared" si="5"/>
        <v>1.9326326217206351</v>
      </c>
    </row>
    <row r="76" spans="1:5">
      <c r="A76" s="2">
        <v>39868</v>
      </c>
      <c r="B76" s="4">
        <v>17.299479999999999</v>
      </c>
      <c r="C76" s="4">
        <f t="shared" si="3"/>
        <v>1.7270184929403223</v>
      </c>
      <c r="D76" s="4">
        <f t="shared" si="4"/>
        <v>1.5353743400354583</v>
      </c>
      <c r="E76" s="4">
        <f t="shared" si="5"/>
        <v>2.3573743640393188</v>
      </c>
    </row>
    <row r="77" spans="1:5">
      <c r="A77" s="2">
        <v>39869</v>
      </c>
      <c r="B77" s="4">
        <v>17.600840000000002</v>
      </c>
      <c r="C77" s="4">
        <f t="shared" si="3"/>
        <v>3.796815310688396</v>
      </c>
      <c r="D77" s="4">
        <f t="shared" si="4"/>
        <v>3.6051711577835319</v>
      </c>
      <c r="E77" s="4">
        <f t="shared" si="5"/>
        <v>12.997259076914252</v>
      </c>
    </row>
    <row r="78" spans="1:5">
      <c r="A78" s="2">
        <v>39870</v>
      </c>
      <c r="B78" s="4">
        <v>18.281960000000002</v>
      </c>
      <c r="C78" s="4">
        <f t="shared" si="3"/>
        <v>3.9708759169696788</v>
      </c>
      <c r="D78" s="4">
        <f t="shared" si="4"/>
        <v>3.7792317640648148</v>
      </c>
      <c r="E78" s="4">
        <f t="shared" si="5"/>
        <v>14.282592726516452</v>
      </c>
    </row>
    <row r="79" spans="1:5">
      <c r="A79" s="2">
        <v>39871</v>
      </c>
      <c r="B79" s="4">
        <v>19.02252</v>
      </c>
      <c r="C79" s="4">
        <f t="shared" si="3"/>
        <v>0.49507894232786426</v>
      </c>
      <c r="D79" s="4">
        <f t="shared" si="4"/>
        <v>0.30343478942300028</v>
      </c>
      <c r="E79" s="4">
        <f t="shared" si="5"/>
        <v>9.2072671432180522E-2</v>
      </c>
    </row>
    <row r="80" spans="1:5">
      <c r="A80" s="2">
        <v>39874</v>
      </c>
      <c r="B80" s="4">
        <v>19.11693</v>
      </c>
      <c r="C80" s="4">
        <f t="shared" si="3"/>
        <v>1.509556466116138</v>
      </c>
      <c r="D80" s="4">
        <f t="shared" si="4"/>
        <v>1.317912313211274</v>
      </c>
      <c r="E80" s="4">
        <f t="shared" si="5"/>
        <v>1.7368928653138911</v>
      </c>
    </row>
    <row r="81" spans="1:5">
      <c r="A81" s="2">
        <v>39875</v>
      </c>
      <c r="B81" s="4">
        <v>19.407699999999998</v>
      </c>
      <c r="C81" s="4">
        <f t="shared" si="3"/>
        <v>5.7560321278632864</v>
      </c>
      <c r="D81" s="4">
        <f t="shared" si="4"/>
        <v>5.5643879749584224</v>
      </c>
      <c r="E81" s="4">
        <f t="shared" si="5"/>
        <v>30.962413535861891</v>
      </c>
    </row>
    <row r="82" spans="1:5">
      <c r="A82" s="2">
        <v>39876</v>
      </c>
      <c r="B82" s="4">
        <v>20.557590000000001</v>
      </c>
      <c r="C82" s="4">
        <f t="shared" si="3"/>
        <v>5.2824572414165587</v>
      </c>
      <c r="D82" s="4">
        <f t="shared" si="4"/>
        <v>5.0908130885116947</v>
      </c>
      <c r="E82" s="4">
        <f t="shared" si="5"/>
        <v>25.91637790216198</v>
      </c>
    </row>
    <row r="83" spans="1:5">
      <c r="A83" s="2">
        <v>39877</v>
      </c>
      <c r="B83" s="4">
        <v>21.672730000000001</v>
      </c>
      <c r="C83" s="4">
        <f t="shared" si="3"/>
        <v>7.0006873304871808</v>
      </c>
      <c r="D83" s="4">
        <f t="shared" si="4"/>
        <v>6.8090431775823168</v>
      </c>
      <c r="E83" s="4">
        <f t="shared" si="5"/>
        <v>46.363068994180296</v>
      </c>
    </row>
    <row r="84" spans="1:5">
      <c r="A84" s="2">
        <v>39878</v>
      </c>
      <c r="B84" s="4">
        <v>23.244340000000001</v>
      </c>
      <c r="C84" s="4">
        <f t="shared" si="3"/>
        <v>7.7651245763031911</v>
      </c>
      <c r="D84" s="4">
        <f t="shared" si="4"/>
        <v>7.5734804233983271</v>
      </c>
      <c r="E84" s="4">
        <f t="shared" si="5"/>
        <v>57.3576057235977</v>
      </c>
    </row>
    <row r="85" spans="1:5">
      <c r="A85" s="2">
        <v>39882</v>
      </c>
      <c r="B85" s="4">
        <v>25.121220000000001</v>
      </c>
      <c r="C85" s="4">
        <f t="shared" si="3"/>
        <v>1.0883499150961322</v>
      </c>
      <c r="D85" s="4">
        <f t="shared" si="4"/>
        <v>0.89670576219126819</v>
      </c>
      <c r="E85" s="4">
        <f t="shared" si="5"/>
        <v>0.80408122394702319</v>
      </c>
    </row>
    <row r="86" spans="1:5">
      <c r="A86" s="2">
        <v>39883</v>
      </c>
      <c r="B86" s="4">
        <v>25.39612</v>
      </c>
      <c r="C86" s="4">
        <f t="shared" si="3"/>
        <v>-1.9867166796335132</v>
      </c>
      <c r="D86" s="4">
        <f t="shared" si="4"/>
        <v>-2.178360832538377</v>
      </c>
      <c r="E86" s="4">
        <f t="shared" si="5"/>
        <v>4.7452559167372907</v>
      </c>
    </row>
    <row r="87" spans="1:5">
      <c r="A87" s="2">
        <v>39884</v>
      </c>
      <c r="B87" s="4">
        <v>24.896550000000001</v>
      </c>
      <c r="C87" s="4">
        <f t="shared" si="3"/>
        <v>-0.1822796144141553</v>
      </c>
      <c r="D87" s="4">
        <f t="shared" si="4"/>
        <v>-0.37392376731901927</v>
      </c>
      <c r="E87" s="4">
        <f t="shared" si="5"/>
        <v>0.13981898376604807</v>
      </c>
    </row>
    <row r="88" spans="1:5">
      <c r="A88" s="2">
        <v>39885</v>
      </c>
      <c r="B88" s="4">
        <v>24.851209999999998</v>
      </c>
      <c r="C88" s="4">
        <f t="shared" si="3"/>
        <v>0.25306757811670644</v>
      </c>
      <c r="D88" s="4">
        <f t="shared" si="4"/>
        <v>6.1423425211842464E-2</v>
      </c>
      <c r="E88" s="4">
        <f t="shared" si="5"/>
        <v>3.7728371647548042E-3</v>
      </c>
    </row>
    <row r="89" spans="1:5">
      <c r="A89" s="2">
        <v>39888</v>
      </c>
      <c r="B89" s="4">
        <v>24.914180000000002</v>
      </c>
      <c r="C89" s="4">
        <f t="shared" si="3"/>
        <v>-0.30571468633797605</v>
      </c>
      <c r="D89" s="4">
        <f t="shared" si="4"/>
        <v>-0.49735883924284002</v>
      </c>
      <c r="E89" s="4">
        <f t="shared" si="5"/>
        <v>0.24736581497298518</v>
      </c>
    </row>
    <row r="90" spans="1:5">
      <c r="A90" s="2">
        <v>39889</v>
      </c>
      <c r="B90" s="4">
        <v>24.83813</v>
      </c>
      <c r="C90" s="4">
        <f t="shared" si="3"/>
        <v>0</v>
      </c>
      <c r="D90" s="4">
        <f t="shared" si="4"/>
        <v>-0.19164415290486397</v>
      </c>
      <c r="E90" s="4">
        <f t="shared" si="5"/>
        <v>3.6727481342622881E-2</v>
      </c>
    </row>
    <row r="91" spans="1:5">
      <c r="A91" s="2">
        <v>39890</v>
      </c>
      <c r="B91" s="4">
        <v>24.83813</v>
      </c>
      <c r="C91" s="4">
        <f t="shared" si="3"/>
        <v>0.16195827383060749</v>
      </c>
      <c r="D91" s="4">
        <f t="shared" si="4"/>
        <v>-2.9685879074256488E-2</v>
      </c>
      <c r="E91" s="4">
        <f t="shared" si="5"/>
        <v>8.8125141641137922E-4</v>
      </c>
    </row>
    <row r="92" spans="1:5">
      <c r="A92" s="2">
        <v>39891</v>
      </c>
      <c r="B92" s="4">
        <v>24.87839</v>
      </c>
      <c r="C92" s="4">
        <f t="shared" si="3"/>
        <v>-1.1901696496958933</v>
      </c>
      <c r="D92" s="4">
        <f t="shared" si="4"/>
        <v>-1.3818138026007574</v>
      </c>
      <c r="E92" s="4">
        <f t="shared" si="5"/>
        <v>1.9094093850579648</v>
      </c>
    </row>
    <row r="93" spans="1:5">
      <c r="A93" s="2">
        <v>39892</v>
      </c>
      <c r="B93" s="4">
        <v>24.584050000000001</v>
      </c>
      <c r="C93" s="4">
        <f t="shared" si="3"/>
        <v>-0.49830975826689433</v>
      </c>
      <c r="D93" s="4">
        <f t="shared" si="4"/>
        <v>-0.68995391117175831</v>
      </c>
      <c r="E93" s="4">
        <f t="shared" si="5"/>
        <v>0.47603639954120652</v>
      </c>
    </row>
    <row r="94" spans="1:5">
      <c r="A94" s="2">
        <v>39895</v>
      </c>
      <c r="B94" s="4">
        <v>24.461849999999998</v>
      </c>
      <c r="C94" s="4">
        <f t="shared" si="3"/>
        <v>1.1161486213392162</v>
      </c>
      <c r="D94" s="4">
        <f t="shared" si="4"/>
        <v>0.92450446843435219</v>
      </c>
      <c r="E94" s="4">
        <f t="shared" si="5"/>
        <v>0.85470851215508414</v>
      </c>
    </row>
    <row r="95" spans="1:5">
      <c r="A95" s="2">
        <v>39896</v>
      </c>
      <c r="B95" s="4">
        <v>24.736409999999999</v>
      </c>
      <c r="C95" s="4">
        <f t="shared" si="3"/>
        <v>-1.7072178265877254</v>
      </c>
      <c r="D95" s="4">
        <f t="shared" si="4"/>
        <v>-1.8988619794925894</v>
      </c>
      <c r="E95" s="4">
        <f t="shared" si="5"/>
        <v>3.6056768171625149</v>
      </c>
    </row>
    <row r="96" spans="1:5">
      <c r="A96" s="2">
        <v>39897</v>
      </c>
      <c r="B96" s="4">
        <v>24.317689999999999</v>
      </c>
      <c r="C96" s="4">
        <f t="shared" si="3"/>
        <v>-0.77175226481713555</v>
      </c>
      <c r="D96" s="4">
        <f t="shared" si="4"/>
        <v>-0.96339641772199958</v>
      </c>
      <c r="E96" s="4">
        <f t="shared" si="5"/>
        <v>0.92813265767958153</v>
      </c>
    </row>
    <row r="97" spans="1:5">
      <c r="A97" s="2">
        <v>39898</v>
      </c>
      <c r="B97" s="4">
        <v>24.130739999999999</v>
      </c>
      <c r="C97" s="4">
        <f t="shared" si="3"/>
        <v>-6.1475772792743563E-2</v>
      </c>
      <c r="D97" s="4">
        <f t="shared" si="4"/>
        <v>-0.25311992569760755</v>
      </c>
      <c r="E97" s="4">
        <f t="shared" si="5"/>
        <v>6.4069696785162361E-2</v>
      </c>
    </row>
    <row r="98" spans="1:5">
      <c r="A98" s="2">
        <v>39899</v>
      </c>
      <c r="B98" s="4">
        <v>24.11591</v>
      </c>
      <c r="C98" s="4">
        <f t="shared" si="3"/>
        <v>-10.074028377065249</v>
      </c>
      <c r="D98" s="4">
        <f t="shared" si="4"/>
        <v>-10.265672529970113</v>
      </c>
      <c r="E98" s="4">
        <f t="shared" si="5"/>
        <v>105.38403249258297</v>
      </c>
    </row>
    <row r="99" spans="1:5">
      <c r="A99" s="2">
        <v>39902</v>
      </c>
      <c r="B99" s="4">
        <v>21.804829999999999</v>
      </c>
      <c r="C99" s="4">
        <f t="shared" si="3"/>
        <v>0</v>
      </c>
      <c r="D99" s="4">
        <f t="shared" si="4"/>
        <v>-0.19164415290486397</v>
      </c>
      <c r="E99" s="4">
        <f t="shared" si="5"/>
        <v>3.6727481342622881E-2</v>
      </c>
    </row>
    <row r="100" spans="1:5">
      <c r="A100" s="2">
        <v>39903</v>
      </c>
      <c r="B100" s="4">
        <v>21.804829999999999</v>
      </c>
      <c r="C100" s="4">
        <f t="shared" si="3"/>
        <v>-0.77294657135964051</v>
      </c>
      <c r="D100" s="4">
        <f t="shared" si="4"/>
        <v>-0.96459072426450443</v>
      </c>
      <c r="E100" s="4">
        <f t="shared" si="5"/>
        <v>0.93043526533712118</v>
      </c>
    </row>
    <row r="101" spans="1:5">
      <c r="A101" s="2">
        <v>39904</v>
      </c>
      <c r="B101" s="4">
        <v>21.636939999999999</v>
      </c>
      <c r="C101" s="4">
        <f t="shared" si="3"/>
        <v>-6.6555063709398841E-3</v>
      </c>
      <c r="D101" s="4">
        <f t="shared" si="4"/>
        <v>-0.19829965927580387</v>
      </c>
      <c r="E101" s="4">
        <f t="shared" si="5"/>
        <v>3.9322754868899905E-2</v>
      </c>
    </row>
    <row r="102" spans="1:5">
      <c r="A102" s="2">
        <v>39905</v>
      </c>
      <c r="B102" s="4">
        <v>21.6355</v>
      </c>
      <c r="C102" s="4">
        <f t="shared" si="3"/>
        <v>0</v>
      </c>
      <c r="D102" s="4">
        <f t="shared" si="4"/>
        <v>-0.19164415290486397</v>
      </c>
      <c r="E102" s="4">
        <f t="shared" si="5"/>
        <v>3.6727481342622881E-2</v>
      </c>
    </row>
    <row r="103" spans="1:5">
      <c r="A103" s="2">
        <v>39906</v>
      </c>
      <c r="B103" s="4">
        <v>21.6355</v>
      </c>
      <c r="C103" s="4">
        <f t="shared" si="3"/>
        <v>0</v>
      </c>
      <c r="D103" s="4">
        <f t="shared" si="4"/>
        <v>-0.19164415290486397</v>
      </c>
      <c r="E103" s="4">
        <f t="shared" si="5"/>
        <v>3.6727481342622881E-2</v>
      </c>
    </row>
    <row r="104" spans="1:5">
      <c r="A104" s="2">
        <v>39909</v>
      </c>
      <c r="B104" s="4">
        <v>21.6355</v>
      </c>
      <c r="C104" s="4">
        <f t="shared" si="3"/>
        <v>0.10038637815101821</v>
      </c>
      <c r="D104" s="4">
        <f t="shared" si="4"/>
        <v>-9.1257774753845763E-2</v>
      </c>
      <c r="E104" s="4">
        <f t="shared" si="5"/>
        <v>8.3279814530236498E-3</v>
      </c>
    </row>
    <row r="105" spans="1:5">
      <c r="A105" s="2">
        <v>39910</v>
      </c>
      <c r="B105" s="4">
        <v>21.657229999999998</v>
      </c>
      <c r="C105" s="4">
        <f t="shared" si="3"/>
        <v>8.1786796730527828E-2</v>
      </c>
      <c r="D105" s="4">
        <f t="shared" si="4"/>
        <v>-0.10985735617433615</v>
      </c>
      <c r="E105" s="4">
        <f t="shared" si="5"/>
        <v>1.2068638705614951E-2</v>
      </c>
    </row>
    <row r="106" spans="1:5">
      <c r="A106" s="2">
        <v>39911</v>
      </c>
      <c r="B106" s="4">
        <v>21.674949999999999</v>
      </c>
      <c r="C106" s="4">
        <f t="shared" si="3"/>
        <v>0</v>
      </c>
      <c r="D106" s="4">
        <f t="shared" si="4"/>
        <v>-0.19164415290486397</v>
      </c>
      <c r="E106" s="4">
        <f t="shared" si="5"/>
        <v>3.6727481342622881E-2</v>
      </c>
    </row>
    <row r="107" spans="1:5">
      <c r="A107" s="2">
        <v>39912</v>
      </c>
      <c r="B107" s="4">
        <v>21.674949999999999</v>
      </c>
      <c r="C107" s="4">
        <f t="shared" si="3"/>
        <v>-6.8745312715604249E-3</v>
      </c>
      <c r="D107" s="4">
        <f t="shared" si="4"/>
        <v>-0.1985186841764244</v>
      </c>
      <c r="E107" s="4">
        <f t="shared" si="5"/>
        <v>3.9409667967138934E-2</v>
      </c>
    </row>
    <row r="108" spans="1:5">
      <c r="A108" s="2">
        <v>39913</v>
      </c>
      <c r="B108" s="4">
        <v>21.673459999999999</v>
      </c>
      <c r="C108" s="4">
        <f t="shared" si="3"/>
        <v>0</v>
      </c>
      <c r="D108" s="4">
        <f t="shared" si="4"/>
        <v>-0.19164415290486397</v>
      </c>
      <c r="E108" s="4">
        <f t="shared" si="5"/>
        <v>3.6727481342622881E-2</v>
      </c>
    </row>
    <row r="109" spans="1:5">
      <c r="A109" s="2">
        <v>39916</v>
      </c>
      <c r="B109" s="4">
        <v>21.673459999999999</v>
      </c>
      <c r="C109" s="4">
        <f t="shared" si="3"/>
        <v>6.3493033204085645</v>
      </c>
      <c r="D109" s="4">
        <f t="shared" si="4"/>
        <v>6.1576591675037005</v>
      </c>
      <c r="E109" s="4">
        <f t="shared" si="5"/>
        <v>37.916766423142363</v>
      </c>
    </row>
    <row r="110" spans="1:5">
      <c r="A110" s="2">
        <v>39917</v>
      </c>
      <c r="B110" s="4">
        <v>23.094200000000001</v>
      </c>
      <c r="C110" s="4">
        <f t="shared" si="3"/>
        <v>2.8292773641825262</v>
      </c>
      <c r="D110" s="4">
        <f t="shared" si="4"/>
        <v>2.6376332112776621</v>
      </c>
      <c r="E110" s="4">
        <f t="shared" si="5"/>
        <v>6.9571089572349125</v>
      </c>
    </row>
    <row r="111" spans="1:5">
      <c r="A111" s="2">
        <v>39918</v>
      </c>
      <c r="B111" s="4">
        <v>23.756930000000001</v>
      </c>
      <c r="C111" s="4">
        <f t="shared" si="3"/>
        <v>-0.1576361148763116</v>
      </c>
      <c r="D111" s="4">
        <f t="shared" si="4"/>
        <v>-0.3492802677811756</v>
      </c>
      <c r="E111" s="4">
        <f t="shared" si="5"/>
        <v>0.12199670546128974</v>
      </c>
    </row>
    <row r="112" spans="1:5">
      <c r="A112" s="2">
        <v>39919</v>
      </c>
      <c r="B112" s="4">
        <v>23.71951</v>
      </c>
      <c r="C112" s="4">
        <f t="shared" si="3"/>
        <v>0.36838390574878532</v>
      </c>
      <c r="D112" s="4">
        <f t="shared" si="4"/>
        <v>0.17673975284392135</v>
      </c>
      <c r="E112" s="4">
        <f t="shared" si="5"/>
        <v>3.1236940235330406E-2</v>
      </c>
    </row>
    <row r="113" spans="1:5">
      <c r="A113" s="2">
        <v>39920</v>
      </c>
      <c r="B113" s="4">
        <v>23.80705</v>
      </c>
      <c r="C113" s="4">
        <f t="shared" si="3"/>
        <v>0</v>
      </c>
      <c r="D113" s="4">
        <f t="shared" si="4"/>
        <v>-0.19164415290486397</v>
      </c>
      <c r="E113" s="4">
        <f t="shared" si="5"/>
        <v>3.6727481342622881E-2</v>
      </c>
    </row>
    <row r="114" spans="1:5">
      <c r="A114" s="2">
        <v>39923</v>
      </c>
      <c r="B114" s="4">
        <v>23.80705</v>
      </c>
      <c r="C114" s="4">
        <f t="shared" si="3"/>
        <v>-0.46822499926062189</v>
      </c>
      <c r="D114" s="4">
        <f t="shared" si="4"/>
        <v>-0.65986915216548581</v>
      </c>
      <c r="E114" s="4">
        <f t="shared" si="5"/>
        <v>0.43542729797959706</v>
      </c>
    </row>
    <row r="115" spans="1:5">
      <c r="A115" s="2">
        <v>39924</v>
      </c>
      <c r="B115" s="4">
        <v>23.69584</v>
      </c>
      <c r="C115" s="4">
        <f t="shared" si="3"/>
        <v>-0.27142827020527871</v>
      </c>
      <c r="D115" s="4">
        <f t="shared" si="4"/>
        <v>-0.46307242311014268</v>
      </c>
      <c r="E115" s="4">
        <f t="shared" si="5"/>
        <v>0.21443606904509901</v>
      </c>
    </row>
    <row r="116" spans="1:5">
      <c r="A116" s="2">
        <v>39925</v>
      </c>
      <c r="B116" s="4">
        <v>23.631609999999998</v>
      </c>
      <c r="C116" s="4">
        <f t="shared" si="3"/>
        <v>1.8061908894412337</v>
      </c>
      <c r="D116" s="4">
        <f t="shared" si="4"/>
        <v>1.6145467365363697</v>
      </c>
      <c r="E116" s="4">
        <f t="shared" si="5"/>
        <v>2.6067611644602415</v>
      </c>
    </row>
    <row r="117" spans="1:5">
      <c r="A117" s="2">
        <v>39926</v>
      </c>
      <c r="B117" s="4">
        <v>24.06232</v>
      </c>
      <c r="C117" s="4">
        <f t="shared" si="3"/>
        <v>-0.44253950788862129</v>
      </c>
      <c r="D117" s="4">
        <f t="shared" si="4"/>
        <v>-0.6341836607934852</v>
      </c>
      <c r="E117" s="4">
        <f t="shared" si="5"/>
        <v>0.40218891561742631</v>
      </c>
    </row>
    <row r="118" spans="1:5">
      <c r="A118" s="2">
        <v>39927</v>
      </c>
      <c r="B118" s="4">
        <v>23.95607</v>
      </c>
      <c r="C118" s="4">
        <f t="shared" si="3"/>
        <v>-2.5330149025616961</v>
      </c>
      <c r="D118" s="4">
        <f t="shared" si="4"/>
        <v>-2.7246590554665602</v>
      </c>
      <c r="E118" s="4">
        <f t="shared" si="5"/>
        <v>7.4237669685359275</v>
      </c>
    </row>
    <row r="119" spans="1:5">
      <c r="A119" s="2">
        <v>39930</v>
      </c>
      <c r="B119" s="4">
        <v>23.35688</v>
      </c>
      <c r="C119" s="4">
        <f t="shared" si="3"/>
        <v>-3.0850947870526504</v>
      </c>
      <c r="D119" s="4">
        <f t="shared" si="4"/>
        <v>-3.2767389399575144</v>
      </c>
      <c r="E119" s="4">
        <f t="shared" si="5"/>
        <v>10.737018080633895</v>
      </c>
    </row>
    <row r="120" spans="1:5">
      <c r="A120" s="2">
        <v>39931</v>
      </c>
      <c r="B120" s="4">
        <v>22.647300000000001</v>
      </c>
      <c r="C120" s="4">
        <f t="shared" si="3"/>
        <v>2.5203284464434863</v>
      </c>
      <c r="D120" s="4">
        <f t="shared" si="4"/>
        <v>2.3286842935386223</v>
      </c>
      <c r="E120" s="4">
        <f t="shared" si="5"/>
        <v>5.4227705389734719</v>
      </c>
    </row>
    <row r="121" spans="1:5">
      <c r="A121" s="2">
        <v>39932</v>
      </c>
      <c r="B121" s="4">
        <v>23.225339999999999</v>
      </c>
      <c r="C121" s="4">
        <f t="shared" si="3"/>
        <v>4.1515238098857417</v>
      </c>
      <c r="D121" s="4">
        <f t="shared" si="4"/>
        <v>3.9598796569808776</v>
      </c>
      <c r="E121" s="4">
        <f t="shared" si="5"/>
        <v>15.680646897770993</v>
      </c>
    </row>
    <row r="122" spans="1:5">
      <c r="A122" s="2">
        <v>39933</v>
      </c>
      <c r="B122" s="4">
        <v>24.20984</v>
      </c>
      <c r="C122" s="4">
        <f t="shared" si="3"/>
        <v>-0.61685520888903578</v>
      </c>
      <c r="D122" s="4">
        <f t="shared" si="4"/>
        <v>-0.80849936179389981</v>
      </c>
      <c r="E122" s="4">
        <f t="shared" si="5"/>
        <v>0.65367121802114325</v>
      </c>
    </row>
    <row r="123" spans="1:5">
      <c r="A123" s="2">
        <v>39937</v>
      </c>
      <c r="B123" s="4">
        <v>24.060960000000001</v>
      </c>
      <c r="C123" s="4">
        <f t="shared" si="3"/>
        <v>-0.27693066842851116</v>
      </c>
      <c r="D123" s="4">
        <f t="shared" si="4"/>
        <v>-0.46857482133337514</v>
      </c>
      <c r="E123" s="4">
        <f t="shared" si="5"/>
        <v>0.21956236318760444</v>
      </c>
    </row>
    <row r="124" spans="1:5">
      <c r="A124" s="2">
        <v>39938</v>
      </c>
      <c r="B124" s="4">
        <v>23.994420000000002</v>
      </c>
      <c r="C124" s="4">
        <f t="shared" si="3"/>
        <v>0.48738228692617391</v>
      </c>
      <c r="D124" s="4">
        <f t="shared" si="4"/>
        <v>0.29573813402130994</v>
      </c>
      <c r="E124" s="4">
        <f t="shared" si="5"/>
        <v>8.7461043914406275E-2</v>
      </c>
    </row>
    <row r="125" spans="1:5">
      <c r="A125" s="2">
        <v>39939</v>
      </c>
      <c r="B125" s="4">
        <v>24.111650000000001</v>
      </c>
      <c r="C125" s="4">
        <f t="shared" si="3"/>
        <v>1.8450849697147225</v>
      </c>
      <c r="D125" s="4">
        <f t="shared" si="4"/>
        <v>1.6534408168098584</v>
      </c>
      <c r="E125" s="4">
        <f t="shared" si="5"/>
        <v>2.7338665346928517</v>
      </c>
    </row>
    <row r="126" spans="1:5">
      <c r="A126" s="2">
        <v>39940</v>
      </c>
      <c r="B126" s="4">
        <v>24.560659999999999</v>
      </c>
      <c r="C126" s="4">
        <f t="shared" si="3"/>
        <v>2.7928069904127559</v>
      </c>
      <c r="D126" s="4">
        <f t="shared" si="4"/>
        <v>2.6011628375078919</v>
      </c>
      <c r="E126" s="4">
        <f t="shared" si="5"/>
        <v>6.7660481072321073</v>
      </c>
    </row>
    <row r="127" spans="1:5">
      <c r="A127" s="2">
        <v>39941</v>
      </c>
      <c r="B127" s="4">
        <v>25.256260000000001</v>
      </c>
      <c r="C127" s="4">
        <f t="shared" si="3"/>
        <v>2.2635213857235446</v>
      </c>
      <c r="D127" s="4">
        <f t="shared" si="4"/>
        <v>2.0718772328186805</v>
      </c>
      <c r="E127" s="4">
        <f t="shared" si="5"/>
        <v>4.2926752678723927</v>
      </c>
    </row>
    <row r="128" spans="1:5">
      <c r="A128" s="2">
        <v>39945</v>
      </c>
      <c r="B128" s="4">
        <v>25.83446</v>
      </c>
      <c r="C128" s="4">
        <f t="shared" si="3"/>
        <v>-0.60770021078191205</v>
      </c>
      <c r="D128" s="4">
        <f t="shared" si="4"/>
        <v>-0.79934436368677608</v>
      </c>
      <c r="E128" s="4">
        <f t="shared" si="5"/>
        <v>0.638951411757817</v>
      </c>
    </row>
    <row r="129" spans="1:5">
      <c r="A129" s="2">
        <v>39946</v>
      </c>
      <c r="B129" s="4">
        <v>25.67794</v>
      </c>
      <c r="C129" s="4">
        <f t="shared" si="3"/>
        <v>0.46744026341023853</v>
      </c>
      <c r="D129" s="4">
        <f t="shared" si="4"/>
        <v>0.27579611050537456</v>
      </c>
      <c r="E129" s="4">
        <f t="shared" si="5"/>
        <v>7.6063494569892781E-2</v>
      </c>
    </row>
    <row r="130" spans="1:5">
      <c r="A130" s="2">
        <v>39947</v>
      </c>
      <c r="B130" s="4">
        <v>25.798249999999999</v>
      </c>
      <c r="C130" s="4">
        <f t="shared" si="3"/>
        <v>-1.3106947861188916</v>
      </c>
      <c r="D130" s="4">
        <f t="shared" si="4"/>
        <v>-1.5023389390237556</v>
      </c>
      <c r="E130" s="4">
        <f t="shared" si="5"/>
        <v>2.2570222877070236</v>
      </c>
    </row>
    <row r="131" spans="1:5">
      <c r="A131" s="2">
        <v>39948</v>
      </c>
      <c r="B131" s="4">
        <v>25.462319999999998</v>
      </c>
      <c r="C131" s="4">
        <f t="shared" si="3"/>
        <v>-4.5758395593067567</v>
      </c>
      <c r="D131" s="4">
        <f t="shared" si="4"/>
        <v>-4.7674837122116207</v>
      </c>
      <c r="E131" s="4">
        <f t="shared" si="5"/>
        <v>22.728900946203094</v>
      </c>
    </row>
    <row r="132" spans="1:5">
      <c r="A132" s="2">
        <v>39951</v>
      </c>
      <c r="B132" s="4">
        <v>24.323460000000001</v>
      </c>
      <c r="C132" s="4">
        <f t="shared" ref="C132:C195" si="6">LN(B133/B132)*100</f>
        <v>2.6005888161015922</v>
      </c>
      <c r="D132" s="4">
        <f t="shared" ref="D132:D195" si="7">C132-$C$253</f>
        <v>2.4089446631967282</v>
      </c>
      <c r="E132" s="4">
        <f t="shared" ref="E132:E195" si="8">D132*D132</f>
        <v>5.8030143903439981</v>
      </c>
    </row>
    <row r="133" spans="1:5">
      <c r="A133" s="2">
        <v>39952</v>
      </c>
      <c r="B133" s="4">
        <v>24.964310000000001</v>
      </c>
      <c r="C133" s="4">
        <f t="shared" si="6"/>
        <v>0.80252145410616738</v>
      </c>
      <c r="D133" s="4">
        <f t="shared" si="7"/>
        <v>0.61087730120130335</v>
      </c>
      <c r="E133" s="4">
        <f t="shared" si="8"/>
        <v>0.37317107712298792</v>
      </c>
    </row>
    <row r="134" spans="1:5">
      <c r="A134" s="2">
        <v>39953</v>
      </c>
      <c r="B134" s="4">
        <v>25.165459999999999</v>
      </c>
      <c r="C134" s="4">
        <f t="shared" si="6"/>
        <v>-2.3904312721160164</v>
      </c>
      <c r="D134" s="4">
        <f t="shared" si="7"/>
        <v>-2.5820754250208804</v>
      </c>
      <c r="E134" s="4">
        <f t="shared" si="8"/>
        <v>6.6671135004967601</v>
      </c>
    </row>
    <row r="135" spans="1:5">
      <c r="A135" s="2">
        <v>39954</v>
      </c>
      <c r="B135" s="4">
        <v>24.57103</v>
      </c>
      <c r="C135" s="4">
        <f t="shared" si="6"/>
        <v>0.84199386110691676</v>
      </c>
      <c r="D135" s="4">
        <f t="shared" si="7"/>
        <v>0.65034970820205285</v>
      </c>
      <c r="E135" s="4">
        <f t="shared" si="8"/>
        <v>0.42295474295849528</v>
      </c>
    </row>
    <row r="136" spans="1:5">
      <c r="A136" s="2">
        <v>39955</v>
      </c>
      <c r="B136" s="4">
        <v>24.778790000000001</v>
      </c>
      <c r="C136" s="4">
        <f t="shared" si="6"/>
        <v>-2.6884900895366157</v>
      </c>
      <c r="D136" s="4">
        <f t="shared" si="7"/>
        <v>-2.8801342424414798</v>
      </c>
      <c r="E136" s="4">
        <f t="shared" si="8"/>
        <v>8.2951732544839558</v>
      </c>
    </row>
    <row r="137" spans="1:5">
      <c r="A137" s="2">
        <v>39958</v>
      </c>
      <c r="B137" s="4">
        <v>24.121490000000001</v>
      </c>
      <c r="C137" s="4">
        <f t="shared" si="6"/>
        <v>-2.8233502398589652</v>
      </c>
      <c r="D137" s="4">
        <f t="shared" si="7"/>
        <v>-3.0149943927638292</v>
      </c>
      <c r="E137" s="4">
        <f t="shared" si="8"/>
        <v>9.0901911883973305</v>
      </c>
    </row>
    <row r="138" spans="1:5">
      <c r="A138" s="2">
        <v>39959</v>
      </c>
      <c r="B138" s="4">
        <v>23.44998</v>
      </c>
      <c r="C138" s="4">
        <f t="shared" si="6"/>
        <v>3.169082079077413</v>
      </c>
      <c r="D138" s="4">
        <f t="shared" si="7"/>
        <v>2.977437926172549</v>
      </c>
      <c r="E138" s="4">
        <f t="shared" si="8"/>
        <v>8.8651366042106901</v>
      </c>
    </row>
    <row r="139" spans="1:5">
      <c r="A139" s="2">
        <v>39960</v>
      </c>
      <c r="B139" s="4">
        <v>24.205030000000001</v>
      </c>
      <c r="C139" s="4">
        <f t="shared" si="6"/>
        <v>2.5617783272243821</v>
      </c>
      <c r="D139" s="4">
        <f t="shared" si="7"/>
        <v>2.3701341743195181</v>
      </c>
      <c r="E139" s="4">
        <f t="shared" si="8"/>
        <v>5.6175360042772642</v>
      </c>
    </row>
    <row r="140" spans="1:5">
      <c r="A140" s="2">
        <v>39961</v>
      </c>
      <c r="B140" s="4">
        <v>24.833120000000001</v>
      </c>
      <c r="C140" s="4">
        <f t="shared" si="6"/>
        <v>2.5328932179053605</v>
      </c>
      <c r="D140" s="4">
        <f t="shared" si="7"/>
        <v>2.3412490650004965</v>
      </c>
      <c r="E140" s="4">
        <f t="shared" si="8"/>
        <v>5.4814471843656989</v>
      </c>
    </row>
    <row r="141" spans="1:5">
      <c r="A141" s="2">
        <v>39962</v>
      </c>
      <c r="B141" s="4">
        <v>25.47015</v>
      </c>
      <c r="C141" s="4">
        <f t="shared" si="6"/>
        <v>2.9196061773679385</v>
      </c>
      <c r="D141" s="4">
        <f t="shared" si="7"/>
        <v>2.7279620244630745</v>
      </c>
      <c r="E141" s="4">
        <f t="shared" si="8"/>
        <v>7.4417768069126753</v>
      </c>
    </row>
    <row r="142" spans="1:5">
      <c r="A142" s="2">
        <v>39965</v>
      </c>
      <c r="B142" s="4">
        <v>26.224740000000001</v>
      </c>
      <c r="C142" s="4">
        <f t="shared" si="6"/>
        <v>-1.0088568660742057</v>
      </c>
      <c r="D142" s="4">
        <f t="shared" si="7"/>
        <v>-1.2005010189790697</v>
      </c>
      <c r="E142" s="4">
        <f t="shared" si="8"/>
        <v>1.4412026965697846</v>
      </c>
    </row>
    <row r="143" spans="1:5">
      <c r="A143" s="2">
        <v>39966</v>
      </c>
      <c r="B143" s="4">
        <v>25.961500000000001</v>
      </c>
      <c r="C143" s="4">
        <f t="shared" si="6"/>
        <v>-2.7325652487751926</v>
      </c>
      <c r="D143" s="4">
        <f t="shared" si="7"/>
        <v>-2.9242094016800566</v>
      </c>
      <c r="E143" s="4">
        <f t="shared" si="8"/>
        <v>8.5510006248740353</v>
      </c>
    </row>
    <row r="144" spans="1:5">
      <c r="A144" s="2">
        <v>39967</v>
      </c>
      <c r="B144" s="4">
        <v>25.261690000000002</v>
      </c>
      <c r="C144" s="4">
        <f t="shared" si="6"/>
        <v>-9.8735711790365652E-2</v>
      </c>
      <c r="D144" s="4">
        <f t="shared" si="7"/>
        <v>-0.29037986469522964</v>
      </c>
      <c r="E144" s="4">
        <f t="shared" si="8"/>
        <v>8.4320465820419868E-2</v>
      </c>
    </row>
    <row r="145" spans="1:5">
      <c r="A145" s="2">
        <v>39968</v>
      </c>
      <c r="B145" s="4">
        <v>25.23676</v>
      </c>
      <c r="C145" s="4">
        <f t="shared" si="6"/>
        <v>1.2810297607824599</v>
      </c>
      <c r="D145" s="4">
        <f t="shared" si="7"/>
        <v>1.0893856078775959</v>
      </c>
      <c r="E145" s="4">
        <f t="shared" si="8"/>
        <v>1.1867610026508391</v>
      </c>
    </row>
    <row r="146" spans="1:5">
      <c r="A146" s="2">
        <v>39969</v>
      </c>
      <c r="B146" s="4">
        <v>25.56213</v>
      </c>
      <c r="C146" s="4">
        <f t="shared" si="6"/>
        <v>-2.6842326736355901</v>
      </c>
      <c r="D146" s="4">
        <f t="shared" si="7"/>
        <v>-2.8758768265404542</v>
      </c>
      <c r="E146" s="4">
        <f t="shared" si="8"/>
        <v>8.2706675214323937</v>
      </c>
    </row>
    <row r="147" spans="1:5">
      <c r="A147" s="2">
        <v>39972</v>
      </c>
      <c r="B147" s="4">
        <v>24.885110000000001</v>
      </c>
      <c r="C147" s="4">
        <f t="shared" si="6"/>
        <v>-0.18316865078876016</v>
      </c>
      <c r="D147" s="4">
        <f t="shared" si="7"/>
        <v>-0.37481280369362413</v>
      </c>
      <c r="E147" s="4">
        <f t="shared" si="8"/>
        <v>0.14048463781267523</v>
      </c>
    </row>
    <row r="148" spans="1:5">
      <c r="A148" s="2">
        <v>39973</v>
      </c>
      <c r="B148" s="4">
        <v>24.839569999999998</v>
      </c>
      <c r="C148" s="4">
        <f t="shared" si="6"/>
        <v>2.3025122845360423E-2</v>
      </c>
      <c r="D148" s="4">
        <f t="shared" si="7"/>
        <v>-0.16861903005950354</v>
      </c>
      <c r="E148" s="4">
        <f t="shared" si="8"/>
        <v>2.8432377298207759E-2</v>
      </c>
    </row>
    <row r="149" spans="1:5">
      <c r="A149" s="2">
        <v>39974</v>
      </c>
      <c r="B149" s="4">
        <v>24.845289999999999</v>
      </c>
      <c r="C149" s="4">
        <f t="shared" si="6"/>
        <v>1.1740691841549578</v>
      </c>
      <c r="D149" s="4">
        <f t="shared" si="7"/>
        <v>0.98242503125009373</v>
      </c>
      <c r="E149" s="4">
        <f t="shared" si="8"/>
        <v>0.96515894202674768</v>
      </c>
    </row>
    <row r="150" spans="1:5">
      <c r="A150" s="2">
        <v>39975</v>
      </c>
      <c r="B150" s="4">
        <v>25.13871</v>
      </c>
      <c r="C150" s="4">
        <f t="shared" si="6"/>
        <v>-2.7536984693144184</v>
      </c>
      <c r="D150" s="4">
        <f t="shared" si="7"/>
        <v>-2.9453426222192824</v>
      </c>
      <c r="E150" s="4">
        <f t="shared" si="8"/>
        <v>8.6750431622615594</v>
      </c>
    </row>
    <row r="151" spans="1:5">
      <c r="A151" s="2">
        <v>39979</v>
      </c>
      <c r="B151" s="4">
        <v>24.455909999999999</v>
      </c>
      <c r="C151" s="4">
        <f t="shared" si="6"/>
        <v>-1.8389832530509791</v>
      </c>
      <c r="D151" s="4">
        <f t="shared" si="7"/>
        <v>-2.0306274059558431</v>
      </c>
      <c r="E151" s="4">
        <f t="shared" si="8"/>
        <v>4.1234476618189566</v>
      </c>
    </row>
    <row r="152" spans="1:5">
      <c r="A152" s="2">
        <v>39980</v>
      </c>
      <c r="B152" s="4">
        <v>24.010280000000002</v>
      </c>
      <c r="C152" s="4">
        <f t="shared" si="6"/>
        <v>-1.4117767060864026</v>
      </c>
      <c r="D152" s="4">
        <f t="shared" si="7"/>
        <v>-1.6034208589912666</v>
      </c>
      <c r="E152" s="4">
        <f t="shared" si="8"/>
        <v>2.5709584510482912</v>
      </c>
    </row>
    <row r="153" spans="1:5">
      <c r="A153" s="2">
        <v>39981</v>
      </c>
      <c r="B153" s="4">
        <v>23.673690000000001</v>
      </c>
      <c r="C153" s="4">
        <f t="shared" si="6"/>
        <v>-1.0541693612678209</v>
      </c>
      <c r="D153" s="4">
        <f t="shared" si="7"/>
        <v>-1.2458135141726849</v>
      </c>
      <c r="E153" s="4">
        <f t="shared" si="8"/>
        <v>1.5520513120952946</v>
      </c>
    </row>
    <row r="154" spans="1:5">
      <c r="A154" s="2">
        <v>39982</v>
      </c>
      <c r="B154" s="4">
        <v>23.425439999999998</v>
      </c>
      <c r="C154" s="4">
        <f t="shared" si="6"/>
        <v>-2.2304550678497868</v>
      </c>
      <c r="D154" s="4">
        <f t="shared" si="7"/>
        <v>-2.4220992207546508</v>
      </c>
      <c r="E154" s="4">
        <f t="shared" si="8"/>
        <v>5.8665646351802865</v>
      </c>
    </row>
    <row r="155" spans="1:5">
      <c r="A155" s="2">
        <v>39983</v>
      </c>
      <c r="B155" s="4">
        <v>22.908729999999998</v>
      </c>
      <c r="C155" s="4">
        <f t="shared" si="6"/>
        <v>2.4003821220155879</v>
      </c>
      <c r="D155" s="4">
        <f t="shared" si="7"/>
        <v>2.2087379691107238</v>
      </c>
      <c r="E155" s="4">
        <f t="shared" si="8"/>
        <v>4.8785234161913653</v>
      </c>
    </row>
    <row r="156" spans="1:5">
      <c r="A156" s="2">
        <v>39986</v>
      </c>
      <c r="B156" s="4">
        <v>23.46528</v>
      </c>
      <c r="C156" s="4">
        <f t="shared" si="6"/>
        <v>-2.3474905167137226</v>
      </c>
      <c r="D156" s="4">
        <f t="shared" si="7"/>
        <v>-2.5391346696185866</v>
      </c>
      <c r="E156" s="4">
        <f t="shared" si="8"/>
        <v>6.447204870459089</v>
      </c>
    </row>
    <row r="157" spans="1:5">
      <c r="A157" s="2">
        <v>39987</v>
      </c>
      <c r="B157" s="4">
        <v>22.920850000000002</v>
      </c>
      <c r="C157" s="4">
        <f t="shared" si="6"/>
        <v>-2.3189163445405114</v>
      </c>
      <c r="D157" s="4">
        <f t="shared" si="7"/>
        <v>-2.5105604974453755</v>
      </c>
      <c r="E157" s="4">
        <f t="shared" si="8"/>
        <v>6.3029140113331712</v>
      </c>
    </row>
    <row r="158" spans="1:5">
      <c r="A158" s="2">
        <v>39988</v>
      </c>
      <c r="B158" s="4">
        <v>22.39545</v>
      </c>
      <c r="C158" s="4">
        <f t="shared" si="6"/>
        <v>-2.2061635277564791</v>
      </c>
      <c r="D158" s="4">
        <f t="shared" si="7"/>
        <v>-2.3978076806613431</v>
      </c>
      <c r="E158" s="4">
        <f t="shared" si="8"/>
        <v>5.7494816734385292</v>
      </c>
    </row>
    <row r="159" spans="1:5">
      <c r="A159" s="2">
        <v>39989</v>
      </c>
      <c r="B159" s="4">
        <v>21.906780000000001</v>
      </c>
      <c r="C159" s="4">
        <f t="shared" si="6"/>
        <v>-0.77867409119470177</v>
      </c>
      <c r="D159" s="4">
        <f t="shared" si="7"/>
        <v>-0.97031824409956569</v>
      </c>
      <c r="E159" s="4">
        <f t="shared" si="8"/>
        <v>0.94151749483246439</v>
      </c>
    </row>
    <row r="160" spans="1:5">
      <c r="A160" s="2">
        <v>39990</v>
      </c>
      <c r="B160" s="4">
        <v>21.73686</v>
      </c>
      <c r="C160" s="4">
        <f t="shared" si="6"/>
        <v>-0.19571181083877284</v>
      </c>
      <c r="D160" s="4">
        <f t="shared" si="7"/>
        <v>-0.38735596374363679</v>
      </c>
      <c r="E160" s="4">
        <f t="shared" si="8"/>
        <v>0.15004464264776166</v>
      </c>
    </row>
    <row r="161" spans="1:5">
      <c r="A161" s="2">
        <v>39993</v>
      </c>
      <c r="B161" s="4">
        <v>21.69436</v>
      </c>
      <c r="C161" s="4">
        <f t="shared" si="6"/>
        <v>2.0183642272841156</v>
      </c>
      <c r="D161" s="4">
        <f t="shared" si="7"/>
        <v>1.8267200743792515</v>
      </c>
      <c r="E161" s="4">
        <f t="shared" si="8"/>
        <v>3.3369062301401384</v>
      </c>
    </row>
    <row r="162" spans="1:5">
      <c r="A162" s="2">
        <v>39994</v>
      </c>
      <c r="B162" s="4">
        <v>22.136679999999998</v>
      </c>
      <c r="C162" s="4">
        <f t="shared" si="6"/>
        <v>-1.0303305140713488</v>
      </c>
      <c r="D162" s="4">
        <f t="shared" si="7"/>
        <v>-1.2219746669762128</v>
      </c>
      <c r="E162" s="4">
        <f t="shared" si="8"/>
        <v>1.4932220867316262</v>
      </c>
    </row>
    <row r="163" spans="1:5">
      <c r="A163" s="2">
        <v>39995</v>
      </c>
      <c r="B163" s="4">
        <v>21.909770000000002</v>
      </c>
      <c r="C163" s="4">
        <f t="shared" si="6"/>
        <v>-0.26040538852803669</v>
      </c>
      <c r="D163" s="4">
        <f t="shared" si="7"/>
        <v>-0.45204954143290066</v>
      </c>
      <c r="E163" s="4">
        <f t="shared" si="8"/>
        <v>0.20434878790969577</v>
      </c>
    </row>
    <row r="164" spans="1:5">
      <c r="A164" s="2">
        <v>39996</v>
      </c>
      <c r="B164" s="4">
        <v>21.852789999999999</v>
      </c>
      <c r="C164" s="4">
        <f t="shared" si="6"/>
        <v>-1.8424951846561461</v>
      </c>
      <c r="D164" s="4">
        <f t="shared" si="7"/>
        <v>-2.03413933756101</v>
      </c>
      <c r="E164" s="4">
        <f t="shared" si="8"/>
        <v>4.137722844613144</v>
      </c>
    </row>
    <row r="165" spans="1:5">
      <c r="A165" s="2">
        <v>39997</v>
      </c>
      <c r="B165" s="4">
        <v>21.45384</v>
      </c>
      <c r="C165" s="4">
        <f t="shared" si="6"/>
        <v>-2.9044308796098162</v>
      </c>
      <c r="D165" s="4">
        <f t="shared" si="7"/>
        <v>-3.0960750325146802</v>
      </c>
      <c r="E165" s="4">
        <f t="shared" si="8"/>
        <v>9.5856806069607785</v>
      </c>
    </row>
    <row r="166" spans="1:5">
      <c r="A166" s="2">
        <v>40000</v>
      </c>
      <c r="B166" s="4">
        <v>20.839690000000001</v>
      </c>
      <c r="C166" s="4">
        <f t="shared" si="6"/>
        <v>0.13057884047212523</v>
      </c>
      <c r="D166" s="4">
        <f t="shared" si="7"/>
        <v>-6.1065312432738744E-2</v>
      </c>
      <c r="E166" s="4">
        <f t="shared" si="8"/>
        <v>3.7289723825079972E-3</v>
      </c>
    </row>
    <row r="167" spans="1:5">
      <c r="A167" s="2">
        <v>40001</v>
      </c>
      <c r="B167" s="4">
        <v>20.86692</v>
      </c>
      <c r="C167" s="4">
        <f t="shared" si="6"/>
        <v>-2.3302513845449213</v>
      </c>
      <c r="D167" s="4">
        <f t="shared" si="7"/>
        <v>-2.5218955374497853</v>
      </c>
      <c r="E167" s="4">
        <f t="shared" si="8"/>
        <v>6.3599571018091421</v>
      </c>
    </row>
    <row r="168" spans="1:5">
      <c r="A168" s="2">
        <v>40002</v>
      </c>
      <c r="B168" s="4">
        <v>20.386289999999999</v>
      </c>
      <c r="C168" s="4">
        <f t="shared" si="6"/>
        <v>-1.0112129141564352</v>
      </c>
      <c r="D168" s="4">
        <f t="shared" si="7"/>
        <v>-1.2028570670612992</v>
      </c>
      <c r="E168" s="4">
        <f t="shared" si="8"/>
        <v>1.4468651237793109</v>
      </c>
    </row>
    <row r="169" spans="1:5">
      <c r="A169" s="2">
        <v>40003</v>
      </c>
      <c r="B169" s="4">
        <v>20.181180000000001</v>
      </c>
      <c r="C169" s="4">
        <f t="shared" si="6"/>
        <v>-3.9562476046510477</v>
      </c>
      <c r="D169" s="4">
        <f t="shared" si="7"/>
        <v>-4.1478917575559118</v>
      </c>
      <c r="E169" s="4">
        <f t="shared" si="8"/>
        <v>17.20500603240027</v>
      </c>
    </row>
    <row r="170" spans="1:5">
      <c r="A170" s="2">
        <v>40004</v>
      </c>
      <c r="B170" s="4">
        <v>19.398350000000001</v>
      </c>
      <c r="C170" s="4">
        <f t="shared" si="6"/>
        <v>1.4860411536009557</v>
      </c>
      <c r="D170" s="4">
        <f t="shared" si="7"/>
        <v>1.2943970006960916</v>
      </c>
      <c r="E170" s="4">
        <f t="shared" si="8"/>
        <v>1.675463595411038</v>
      </c>
    </row>
    <row r="171" spans="1:5">
      <c r="A171" s="2">
        <v>40007</v>
      </c>
      <c r="B171" s="4">
        <v>19.688770000000002</v>
      </c>
      <c r="C171" s="4">
        <f t="shared" si="6"/>
        <v>3.305116249112261</v>
      </c>
      <c r="D171" s="4">
        <f t="shared" si="7"/>
        <v>3.113472096207397</v>
      </c>
      <c r="E171" s="4">
        <f t="shared" si="8"/>
        <v>9.6937084938620828</v>
      </c>
    </row>
    <row r="172" spans="1:5">
      <c r="A172" s="2">
        <v>40008</v>
      </c>
      <c r="B172" s="4">
        <v>20.350380000000001</v>
      </c>
      <c r="C172" s="4">
        <f t="shared" si="6"/>
        <v>-4.3734783435146595E-3</v>
      </c>
      <c r="D172" s="4">
        <f t="shared" si="7"/>
        <v>-0.19601763124837862</v>
      </c>
      <c r="E172" s="4">
        <f t="shared" si="8"/>
        <v>3.8422911760225338E-2</v>
      </c>
    </row>
    <row r="173" spans="1:5">
      <c r="A173" s="2">
        <v>40009</v>
      </c>
      <c r="B173" s="4">
        <v>20.349489999999999</v>
      </c>
      <c r="C173" s="4">
        <f t="shared" si="6"/>
        <v>1.3524200386293661</v>
      </c>
      <c r="D173" s="4">
        <f t="shared" si="7"/>
        <v>1.1607758857245021</v>
      </c>
      <c r="E173" s="4">
        <f t="shared" si="8"/>
        <v>1.3474006568795023</v>
      </c>
    </row>
    <row r="174" spans="1:5">
      <c r="A174" s="2">
        <v>40010</v>
      </c>
      <c r="B174" s="4">
        <v>20.626570000000001</v>
      </c>
      <c r="C174" s="4">
        <f t="shared" si="6"/>
        <v>3.0392184885869296</v>
      </c>
      <c r="D174" s="4">
        <f t="shared" si="7"/>
        <v>2.8475743356820655</v>
      </c>
      <c r="E174" s="4">
        <f t="shared" si="8"/>
        <v>8.108679597235156</v>
      </c>
    </row>
    <row r="175" spans="1:5">
      <c r="A175" s="2">
        <v>40011</v>
      </c>
      <c r="B175" s="4">
        <v>21.263079999999999</v>
      </c>
      <c r="C175" s="4">
        <f t="shared" si="6"/>
        <v>3.5711143608690259</v>
      </c>
      <c r="D175" s="4">
        <f t="shared" si="7"/>
        <v>3.3794702079641619</v>
      </c>
      <c r="E175" s="4">
        <f t="shared" si="8"/>
        <v>11.420818886517335</v>
      </c>
    </row>
    <row r="176" spans="1:5">
      <c r="A176" s="2">
        <v>40014</v>
      </c>
      <c r="B176" s="4">
        <v>22.03613</v>
      </c>
      <c r="C176" s="4">
        <f t="shared" si="6"/>
        <v>1.4375577159968167</v>
      </c>
      <c r="D176" s="4">
        <f t="shared" si="7"/>
        <v>1.2459135630919527</v>
      </c>
      <c r="E176" s="4">
        <f t="shared" si="8"/>
        <v>1.5523006066964851</v>
      </c>
    </row>
    <row r="177" spans="1:5">
      <c r="A177" s="2">
        <v>40015</v>
      </c>
      <c r="B177" s="4">
        <v>22.3552</v>
      </c>
      <c r="C177" s="4">
        <f t="shared" si="6"/>
        <v>-0.77228089710070347</v>
      </c>
      <c r="D177" s="4">
        <f t="shared" si="7"/>
        <v>-0.96392505000556739</v>
      </c>
      <c r="E177" s="4">
        <f t="shared" si="8"/>
        <v>0.9291515020282356</v>
      </c>
    </row>
    <row r="178" spans="1:5">
      <c r="A178" s="2">
        <v>40016</v>
      </c>
      <c r="B178" s="4">
        <v>22.183219999999999</v>
      </c>
      <c r="C178" s="4">
        <f t="shared" si="6"/>
        <v>0.27051420240945767</v>
      </c>
      <c r="D178" s="4">
        <f t="shared" si="7"/>
        <v>7.8870049504593698E-2</v>
      </c>
      <c r="E178" s="4">
        <f t="shared" si="8"/>
        <v>6.2204847088570608E-3</v>
      </c>
    </row>
    <row r="179" spans="1:5">
      <c r="A179" s="2">
        <v>40017</v>
      </c>
      <c r="B179" s="4">
        <v>22.243310000000001</v>
      </c>
      <c r="C179" s="4">
        <f t="shared" si="6"/>
        <v>4.5198029957128991</v>
      </c>
      <c r="D179" s="4">
        <f t="shared" si="7"/>
        <v>4.3281588428080351</v>
      </c>
      <c r="E179" s="4">
        <f t="shared" si="8"/>
        <v>18.732958968577389</v>
      </c>
    </row>
    <row r="180" spans="1:5">
      <c r="A180" s="2">
        <v>40018</v>
      </c>
      <c r="B180" s="4">
        <v>23.271730000000002</v>
      </c>
      <c r="C180" s="4">
        <f t="shared" si="6"/>
        <v>2.8665119526004932</v>
      </c>
      <c r="D180" s="4">
        <f t="shared" si="7"/>
        <v>2.6748677996956292</v>
      </c>
      <c r="E180" s="4">
        <f t="shared" si="8"/>
        <v>7.1549177458485369</v>
      </c>
    </row>
    <row r="181" spans="1:5">
      <c r="A181" s="2">
        <v>40021</v>
      </c>
      <c r="B181" s="4">
        <v>23.94847</v>
      </c>
      <c r="C181" s="4">
        <f t="shared" si="6"/>
        <v>-2.0840785518241338</v>
      </c>
      <c r="D181" s="4">
        <f t="shared" si="7"/>
        <v>-2.2757227047289978</v>
      </c>
      <c r="E181" s="4">
        <f t="shared" si="8"/>
        <v>5.1789138288190655</v>
      </c>
    </row>
    <row r="182" spans="1:5">
      <c r="A182" s="2">
        <v>40022</v>
      </c>
      <c r="B182" s="4">
        <v>23.454529999999998</v>
      </c>
      <c r="C182" s="4">
        <f t="shared" si="6"/>
        <v>-0.22989987759143923</v>
      </c>
      <c r="D182" s="4">
        <f t="shared" si="7"/>
        <v>-0.42154403049630318</v>
      </c>
      <c r="E182" s="4">
        <f t="shared" si="8"/>
        <v>0.17769936964706817</v>
      </c>
    </row>
    <row r="183" spans="1:5">
      <c r="A183" s="2">
        <v>40023</v>
      </c>
      <c r="B183" s="4">
        <v>23.400670000000002</v>
      </c>
      <c r="C183" s="4">
        <f t="shared" si="6"/>
        <v>2.183028417388305</v>
      </c>
      <c r="D183" s="4">
        <f t="shared" si="7"/>
        <v>1.991384264483441</v>
      </c>
      <c r="E183" s="4">
        <f t="shared" si="8"/>
        <v>3.965611288832255</v>
      </c>
    </row>
    <row r="184" spans="1:5">
      <c r="A184" s="2">
        <v>40024</v>
      </c>
      <c r="B184" s="4">
        <v>23.91713</v>
      </c>
      <c r="C184" s="4">
        <f t="shared" si="6"/>
        <v>1.0764226023277841</v>
      </c>
      <c r="D184" s="4">
        <f t="shared" si="7"/>
        <v>0.88477844942292005</v>
      </c>
      <c r="E184" s="4">
        <f t="shared" si="8"/>
        <v>0.78283290456322674</v>
      </c>
    </row>
    <row r="185" spans="1:5">
      <c r="A185" s="2">
        <v>40025</v>
      </c>
      <c r="B185" s="4">
        <v>24.17597</v>
      </c>
      <c r="C185" s="4">
        <f t="shared" si="6"/>
        <v>4.0010330649515176</v>
      </c>
      <c r="D185" s="4">
        <f t="shared" si="7"/>
        <v>3.8093889120466535</v>
      </c>
      <c r="E185" s="4">
        <f t="shared" si="8"/>
        <v>14.511443883223986</v>
      </c>
    </row>
    <row r="186" spans="1:5">
      <c r="A186" s="2">
        <v>40028</v>
      </c>
      <c r="B186" s="4">
        <v>25.162870000000002</v>
      </c>
      <c r="C186" s="4">
        <f t="shared" si="6"/>
        <v>0.59517629054299537</v>
      </c>
      <c r="D186" s="4">
        <f t="shared" si="7"/>
        <v>0.40353213763813139</v>
      </c>
      <c r="E186" s="4">
        <f t="shared" si="8"/>
        <v>0.16283818610679981</v>
      </c>
    </row>
    <row r="187" spans="1:5">
      <c r="A187" s="2">
        <v>40029</v>
      </c>
      <c r="B187" s="4">
        <v>25.313079999999999</v>
      </c>
      <c r="C187" s="4">
        <f t="shared" si="6"/>
        <v>3.7415015037488288</v>
      </c>
      <c r="D187" s="4">
        <f t="shared" si="7"/>
        <v>3.5498573508439648</v>
      </c>
      <c r="E187" s="4">
        <f t="shared" si="8"/>
        <v>12.601487211340931</v>
      </c>
    </row>
    <row r="188" spans="1:5">
      <c r="A188" s="2">
        <v>40030</v>
      </c>
      <c r="B188" s="4">
        <v>26.278110000000002</v>
      </c>
      <c r="C188" s="4">
        <f t="shared" si="6"/>
        <v>-2.6489431214454389E-2</v>
      </c>
      <c r="D188" s="4">
        <f t="shared" si="7"/>
        <v>-0.21813358411931835</v>
      </c>
      <c r="E188" s="4">
        <f t="shared" si="8"/>
        <v>4.7582260520739737E-2</v>
      </c>
    </row>
    <row r="189" spans="1:5">
      <c r="A189" s="2">
        <v>40031</v>
      </c>
      <c r="B189" s="4">
        <v>26.271149999999999</v>
      </c>
      <c r="C189" s="4">
        <f t="shared" si="6"/>
        <v>-2.6505004557130336</v>
      </c>
      <c r="D189" s="4">
        <f t="shared" si="7"/>
        <v>-2.8421446086178976</v>
      </c>
      <c r="E189" s="4">
        <f t="shared" si="8"/>
        <v>8.0777859762957824</v>
      </c>
    </row>
    <row r="190" spans="1:5">
      <c r="A190" s="2">
        <v>40032</v>
      </c>
      <c r="B190" s="4">
        <v>25.58398</v>
      </c>
      <c r="C190" s="4">
        <f t="shared" si="6"/>
        <v>-1.647090773811525</v>
      </c>
      <c r="D190" s="4">
        <f t="shared" si="7"/>
        <v>-1.8387349267163891</v>
      </c>
      <c r="E190" s="4">
        <f t="shared" si="8"/>
        <v>3.3809461307267248</v>
      </c>
    </row>
    <row r="191" spans="1:5">
      <c r="A191" s="2">
        <v>40035</v>
      </c>
      <c r="B191" s="4">
        <v>25.166039999999999</v>
      </c>
      <c r="C191" s="4">
        <f t="shared" si="6"/>
        <v>-2.0862186986541222</v>
      </c>
      <c r="D191" s="4">
        <f t="shared" si="7"/>
        <v>-2.2778628515589863</v>
      </c>
      <c r="E191" s="4">
        <f t="shared" si="8"/>
        <v>5.1886591705124365</v>
      </c>
    </row>
    <row r="192" spans="1:5">
      <c r="A192" s="2">
        <v>40036</v>
      </c>
      <c r="B192" s="4">
        <v>24.646460000000001</v>
      </c>
      <c r="C192" s="4">
        <f t="shared" si="6"/>
        <v>-3.7655984897189789</v>
      </c>
      <c r="D192" s="4">
        <f t="shared" si="7"/>
        <v>-3.957242642623843</v>
      </c>
      <c r="E192" s="4">
        <f t="shared" si="8"/>
        <v>15.659769332600536</v>
      </c>
    </row>
    <row r="193" spans="1:5">
      <c r="A193" s="2">
        <v>40037</v>
      </c>
      <c r="B193" s="4">
        <v>23.73563</v>
      </c>
      <c r="C193" s="4">
        <f t="shared" si="6"/>
        <v>3.2710002243519201</v>
      </c>
      <c r="D193" s="4">
        <f t="shared" si="7"/>
        <v>3.079356071447056</v>
      </c>
      <c r="E193" s="4">
        <f t="shared" si="8"/>
        <v>9.4824338147578473</v>
      </c>
    </row>
    <row r="194" spans="1:5">
      <c r="A194" s="2">
        <v>40038</v>
      </c>
      <c r="B194" s="4">
        <v>24.52486</v>
      </c>
      <c r="C194" s="4">
        <f t="shared" si="6"/>
        <v>0.3507013136136593</v>
      </c>
      <c r="D194" s="4">
        <f t="shared" si="7"/>
        <v>0.15905716070879533</v>
      </c>
      <c r="E194" s="4">
        <f t="shared" si="8"/>
        <v>2.5299180372743545E-2</v>
      </c>
    </row>
    <row r="195" spans="1:5">
      <c r="A195" s="2">
        <v>40039</v>
      </c>
      <c r="B195" s="4">
        <v>24.61102</v>
      </c>
      <c r="C195" s="4">
        <f t="shared" si="6"/>
        <v>-5.3950275079847483</v>
      </c>
      <c r="D195" s="4">
        <f t="shared" si="7"/>
        <v>-5.5866716608896123</v>
      </c>
      <c r="E195" s="4">
        <f t="shared" si="8"/>
        <v>31.210900246587098</v>
      </c>
    </row>
    <row r="196" spans="1:5">
      <c r="A196" s="2">
        <v>40042</v>
      </c>
      <c r="B196" s="4">
        <v>23.318429999999999</v>
      </c>
      <c r="C196" s="4">
        <f t="shared" ref="C196:C249" si="9">LN(B197/B196)*100</f>
        <v>-0.70354544611135772</v>
      </c>
      <c r="D196" s="4">
        <f t="shared" ref="D196:D249" si="10">C196-$C$253</f>
        <v>-0.89518959901622175</v>
      </c>
      <c r="E196" s="4">
        <f t="shared" ref="E196:E249" si="11">D196*D196</f>
        <v>0.80136441818682391</v>
      </c>
    </row>
    <row r="197" spans="1:5">
      <c r="A197" s="2">
        <v>40043</v>
      </c>
      <c r="B197" s="4">
        <v>23.154949999999999</v>
      </c>
      <c r="C197" s="4">
        <f t="shared" si="9"/>
        <v>-0.30818398198391478</v>
      </c>
      <c r="D197" s="4">
        <f t="shared" si="10"/>
        <v>-0.49982813488877875</v>
      </c>
      <c r="E197" s="4">
        <f t="shared" si="11"/>
        <v>0.24982816442639522</v>
      </c>
    </row>
    <row r="198" spans="1:5">
      <c r="A198" s="2">
        <v>40044</v>
      </c>
      <c r="B198" s="4">
        <v>23.0837</v>
      </c>
      <c r="C198" s="4">
        <f t="shared" si="9"/>
        <v>3.6436908335538387</v>
      </c>
      <c r="D198" s="4">
        <f t="shared" si="10"/>
        <v>3.4520466806489747</v>
      </c>
      <c r="E198" s="4">
        <f t="shared" si="11"/>
        <v>11.916626285379603</v>
      </c>
    </row>
    <row r="199" spans="1:5">
      <c r="A199" s="2">
        <v>40045</v>
      </c>
      <c r="B199" s="4">
        <v>23.94031</v>
      </c>
      <c r="C199" s="4">
        <f t="shared" si="9"/>
        <v>1.3990877335143359</v>
      </c>
      <c r="D199" s="4">
        <f t="shared" si="10"/>
        <v>1.2074435806094719</v>
      </c>
      <c r="E199" s="4">
        <f t="shared" si="11"/>
        <v>1.4579200003550221</v>
      </c>
    </row>
    <row r="200" spans="1:5">
      <c r="A200" s="2">
        <v>40046</v>
      </c>
      <c r="B200" s="4">
        <v>24.277609999999999</v>
      </c>
      <c r="C200" s="4">
        <f t="shared" si="9"/>
        <v>5.784228078712756</v>
      </c>
      <c r="D200" s="4">
        <f t="shared" si="10"/>
        <v>5.592583925807892</v>
      </c>
      <c r="E200" s="4">
        <f t="shared" si="11"/>
        <v>31.276994967204814</v>
      </c>
    </row>
    <row r="201" spans="1:5">
      <c r="A201" s="2">
        <v>40049</v>
      </c>
      <c r="B201" s="4">
        <v>25.723289999999999</v>
      </c>
      <c r="C201" s="4">
        <f t="shared" si="9"/>
        <v>3.1761745743990799</v>
      </c>
      <c r="D201" s="4">
        <f t="shared" si="10"/>
        <v>2.9845304214942159</v>
      </c>
      <c r="E201" s="4">
        <f t="shared" si="11"/>
        <v>8.907421836824442</v>
      </c>
    </row>
    <row r="202" spans="1:5">
      <c r="A202" s="2">
        <v>40050</v>
      </c>
      <c r="B202" s="4">
        <v>26.553419999999999</v>
      </c>
      <c r="C202" s="4">
        <f t="shared" si="9"/>
        <v>-0.41746434237694635</v>
      </c>
      <c r="D202" s="4">
        <f t="shared" si="10"/>
        <v>-0.60910849528181032</v>
      </c>
      <c r="E202" s="4">
        <f t="shared" si="11"/>
        <v>0.37101315902447113</v>
      </c>
    </row>
    <row r="203" spans="1:5">
      <c r="A203" s="2">
        <v>40051</v>
      </c>
      <c r="B203" s="4">
        <v>26.442799999999998</v>
      </c>
      <c r="C203" s="4">
        <f t="shared" si="9"/>
        <v>-0.42981037774542818</v>
      </c>
      <c r="D203" s="4">
        <f t="shared" si="10"/>
        <v>-0.6214545306502921</v>
      </c>
      <c r="E203" s="4">
        <f t="shared" si="11"/>
        <v>0.38620573366577482</v>
      </c>
    </row>
    <row r="204" spans="1:5">
      <c r="A204" s="2">
        <v>40052</v>
      </c>
      <c r="B204" s="4">
        <v>26.32939</v>
      </c>
      <c r="C204" s="4">
        <f t="shared" si="9"/>
        <v>2.0527796830122913</v>
      </c>
      <c r="D204" s="4">
        <f t="shared" si="10"/>
        <v>1.8611355301074273</v>
      </c>
      <c r="E204" s="4">
        <f t="shared" si="11"/>
        <v>3.4638254614282542</v>
      </c>
    </row>
    <row r="205" spans="1:5">
      <c r="A205" s="2">
        <v>40053</v>
      </c>
      <c r="B205" s="4">
        <v>26.87546</v>
      </c>
      <c r="C205" s="4">
        <f t="shared" si="9"/>
        <v>-1.8467207355409059</v>
      </c>
      <c r="D205" s="4">
        <f t="shared" si="10"/>
        <v>-2.0383648884457699</v>
      </c>
      <c r="E205" s="4">
        <f t="shared" si="11"/>
        <v>4.1549314184485358</v>
      </c>
    </row>
    <row r="206" spans="1:5">
      <c r="A206" s="2">
        <v>40056</v>
      </c>
      <c r="B206" s="4">
        <v>26.383700000000001</v>
      </c>
      <c r="C206" s="4">
        <f t="shared" si="9"/>
        <v>-1.7601902512496648</v>
      </c>
      <c r="D206" s="4">
        <f t="shared" si="10"/>
        <v>-1.9518344041545288</v>
      </c>
      <c r="E206" s="4">
        <f t="shared" si="11"/>
        <v>3.8096575412412643</v>
      </c>
    </row>
    <row r="207" spans="1:5">
      <c r="A207" s="2">
        <v>40057</v>
      </c>
      <c r="B207" s="4">
        <v>25.923359999999999</v>
      </c>
      <c r="C207" s="4">
        <f t="shared" si="9"/>
        <v>-3.4717072191649185</v>
      </c>
      <c r="D207" s="4">
        <f t="shared" si="10"/>
        <v>-3.6633513720697826</v>
      </c>
      <c r="E207" s="4">
        <f t="shared" si="11"/>
        <v>13.420143275245559</v>
      </c>
    </row>
    <row r="208" spans="1:5">
      <c r="A208" s="2">
        <v>40058</v>
      </c>
      <c r="B208" s="4">
        <v>25.038820000000001</v>
      </c>
      <c r="C208" s="4">
        <f t="shared" si="9"/>
        <v>7.9245491296235038E-2</v>
      </c>
      <c r="D208" s="4">
        <f t="shared" si="10"/>
        <v>-0.11239866160862894</v>
      </c>
      <c r="E208" s="4">
        <f t="shared" si="11"/>
        <v>1.2633459131411076E-2</v>
      </c>
    </row>
    <row r="209" spans="1:5">
      <c r="A209" s="2">
        <v>40059</v>
      </c>
      <c r="B209" s="4">
        <v>25.058669999999999</v>
      </c>
      <c r="C209" s="4">
        <f t="shared" si="9"/>
        <v>-0.71162192710483896</v>
      </c>
      <c r="D209" s="4">
        <f t="shared" si="10"/>
        <v>-0.90326608000970299</v>
      </c>
      <c r="E209" s="4">
        <f t="shared" si="11"/>
        <v>0.81588961129609516</v>
      </c>
    </row>
    <row r="210" spans="1:5">
      <c r="A210" s="2">
        <v>40060</v>
      </c>
      <c r="B210" s="4">
        <v>24.880980000000001</v>
      </c>
      <c r="C210" s="4">
        <f t="shared" si="9"/>
        <v>-0.45665012504137598</v>
      </c>
      <c r="D210" s="4">
        <f t="shared" si="10"/>
        <v>-0.64829427794623995</v>
      </c>
      <c r="E210" s="4">
        <f t="shared" si="11"/>
        <v>0.42028547081783663</v>
      </c>
    </row>
    <row r="211" spans="1:5">
      <c r="A211" s="2">
        <v>40063</v>
      </c>
      <c r="B211" s="4">
        <v>24.767620000000001</v>
      </c>
      <c r="C211" s="4">
        <f t="shared" si="9"/>
        <v>2.6131281500332366</v>
      </c>
      <c r="D211" s="4">
        <f t="shared" si="10"/>
        <v>2.4214839971283726</v>
      </c>
      <c r="E211" s="4">
        <f t="shared" si="11"/>
        <v>5.8635847483488002</v>
      </c>
    </row>
    <row r="212" spans="1:5">
      <c r="A212" s="2">
        <v>40064</v>
      </c>
      <c r="B212" s="4">
        <v>25.423359999999999</v>
      </c>
      <c r="C212" s="4">
        <f t="shared" si="9"/>
        <v>3.044358393601776</v>
      </c>
      <c r="D212" s="4">
        <f t="shared" si="10"/>
        <v>2.8527142406969119</v>
      </c>
      <c r="E212" s="4">
        <f t="shared" si="11"/>
        <v>8.1379785390749593</v>
      </c>
    </row>
    <row r="213" spans="1:5">
      <c r="A213" s="2">
        <v>40065</v>
      </c>
      <c r="B213" s="4">
        <v>26.209240000000001</v>
      </c>
      <c r="C213" s="4">
        <f t="shared" si="9"/>
        <v>1.3786276594779077</v>
      </c>
      <c r="D213" s="4">
        <f t="shared" si="10"/>
        <v>1.1869835065730436</v>
      </c>
      <c r="E213" s="4">
        <f t="shared" si="11"/>
        <v>1.4089298448764387</v>
      </c>
    </row>
    <row r="214" spans="1:5">
      <c r="A214" s="2">
        <v>40066</v>
      </c>
      <c r="B214" s="4">
        <v>26.573070000000001</v>
      </c>
      <c r="C214" s="4">
        <f t="shared" si="9"/>
        <v>-0.52850673907871137</v>
      </c>
      <c r="D214" s="4">
        <f t="shared" si="10"/>
        <v>-0.72015089198357529</v>
      </c>
      <c r="E214" s="4">
        <f t="shared" si="11"/>
        <v>0.51861730722473909</v>
      </c>
    </row>
    <row r="215" spans="1:5">
      <c r="A215" s="2">
        <v>40067</v>
      </c>
      <c r="B215" s="4">
        <v>26.433</v>
      </c>
      <c r="C215" s="4">
        <f t="shared" si="9"/>
        <v>1.2463153004753833</v>
      </c>
      <c r="D215" s="4">
        <f t="shared" si="10"/>
        <v>1.0546711475705193</v>
      </c>
      <c r="E215" s="4">
        <f t="shared" si="11"/>
        <v>1.1123312295177161</v>
      </c>
    </row>
    <row r="216" spans="1:5">
      <c r="A216" s="2">
        <v>40070</v>
      </c>
      <c r="B216" s="4">
        <v>26.764500000000002</v>
      </c>
      <c r="C216" s="4">
        <f t="shared" si="9"/>
        <v>2.8381903331064753</v>
      </c>
      <c r="D216" s="4">
        <f t="shared" si="10"/>
        <v>2.6465461802016113</v>
      </c>
      <c r="E216" s="4">
        <f t="shared" si="11"/>
        <v>7.0042066839397394</v>
      </c>
    </row>
    <row r="217" spans="1:5">
      <c r="A217" s="2">
        <v>40071</v>
      </c>
      <c r="B217" s="4">
        <v>27.53501</v>
      </c>
      <c r="C217" s="4">
        <f t="shared" si="9"/>
        <v>2.2771606585528068</v>
      </c>
      <c r="D217" s="4">
        <f t="shared" si="10"/>
        <v>2.0855165056479428</v>
      </c>
      <c r="E217" s="4">
        <f t="shared" si="11"/>
        <v>4.349379095330006</v>
      </c>
    </row>
    <row r="218" spans="1:5">
      <c r="A218" s="2">
        <v>40072</v>
      </c>
      <c r="B218" s="4">
        <v>28.169219999999999</v>
      </c>
      <c r="C218" s="4">
        <f t="shared" si="9"/>
        <v>-1.5853881288101792</v>
      </c>
      <c r="D218" s="4">
        <f t="shared" si="10"/>
        <v>-1.7770322817150432</v>
      </c>
      <c r="E218" s="4">
        <f t="shared" si="11"/>
        <v>3.157843730257373</v>
      </c>
    </row>
    <row r="219" spans="1:5">
      <c r="A219" s="2">
        <v>40073</v>
      </c>
      <c r="B219" s="4">
        <v>27.726150000000001</v>
      </c>
      <c r="C219" s="4">
        <f t="shared" si="9"/>
        <v>-1.746745471199957</v>
      </c>
      <c r="D219" s="4">
        <f t="shared" si="10"/>
        <v>-1.9383896241048211</v>
      </c>
      <c r="E219" s="4">
        <f t="shared" si="11"/>
        <v>3.7573543348372294</v>
      </c>
    </row>
    <row r="220" spans="1:5">
      <c r="A220" s="2">
        <v>40074</v>
      </c>
      <c r="B220" s="4">
        <v>27.24605</v>
      </c>
      <c r="C220" s="4">
        <f t="shared" si="9"/>
        <v>-2.711045206970617</v>
      </c>
      <c r="D220" s="4">
        <f t="shared" si="10"/>
        <v>-2.902689359875481</v>
      </c>
      <c r="E220" s="4">
        <f t="shared" si="11"/>
        <v>8.4256055199343294</v>
      </c>
    </row>
    <row r="221" spans="1:5">
      <c r="A221" s="2">
        <v>40077</v>
      </c>
      <c r="B221" s="4">
        <v>26.517320000000002</v>
      </c>
      <c r="C221" s="4">
        <f t="shared" si="9"/>
        <v>-0.66691659223717914</v>
      </c>
      <c r="D221" s="4">
        <f t="shared" si="10"/>
        <v>-0.85856074514204317</v>
      </c>
      <c r="E221" s="4">
        <f t="shared" si="11"/>
        <v>0.73712655309886044</v>
      </c>
    </row>
    <row r="222" spans="1:5">
      <c r="A222" s="2">
        <v>40078</v>
      </c>
      <c r="B222" s="4">
        <v>26.341059999999999</v>
      </c>
      <c r="C222" s="4">
        <f t="shared" si="9"/>
        <v>-1.4594774176976153</v>
      </c>
      <c r="D222" s="4">
        <f t="shared" si="10"/>
        <v>-1.6511215706024793</v>
      </c>
      <c r="E222" s="4">
        <f t="shared" si="11"/>
        <v>2.7262024409087982</v>
      </c>
    </row>
    <row r="223" spans="1:5">
      <c r="A223" s="2">
        <v>40079</v>
      </c>
      <c r="B223" s="4">
        <v>25.959409999999998</v>
      </c>
      <c r="C223" s="4">
        <f t="shared" si="9"/>
        <v>-1.5491059156983138</v>
      </c>
      <c r="D223" s="4">
        <f t="shared" si="10"/>
        <v>-1.7407500686031778</v>
      </c>
      <c r="E223" s="4">
        <f t="shared" si="11"/>
        <v>3.0302108013419682</v>
      </c>
    </row>
    <row r="224" spans="1:5">
      <c r="A224" s="2">
        <v>40080</v>
      </c>
      <c r="B224" s="4">
        <v>25.560369999999999</v>
      </c>
      <c r="C224" s="4">
        <f t="shared" si="9"/>
        <v>-2.8977618074955713</v>
      </c>
      <c r="D224" s="4">
        <f t="shared" si="10"/>
        <v>-3.0894059604004354</v>
      </c>
      <c r="E224" s="4">
        <f t="shared" si="11"/>
        <v>9.5444291881577357</v>
      </c>
    </row>
    <row r="225" spans="1:5">
      <c r="A225" s="2">
        <v>40081</v>
      </c>
      <c r="B225" s="4">
        <v>24.83032</v>
      </c>
      <c r="C225" s="4">
        <f t="shared" si="9"/>
        <v>-0.48829631481664093</v>
      </c>
      <c r="D225" s="4">
        <f t="shared" si="10"/>
        <v>-0.67994046772150485</v>
      </c>
      <c r="E225" s="4">
        <f t="shared" si="11"/>
        <v>0.46231903964533877</v>
      </c>
    </row>
    <row r="226" spans="1:5">
      <c r="A226" s="2">
        <v>40084</v>
      </c>
      <c r="B226" s="4">
        <v>24.70937</v>
      </c>
      <c r="C226" s="4">
        <f t="shared" si="9"/>
        <v>3.1849591183676105</v>
      </c>
      <c r="D226" s="4">
        <f t="shared" si="10"/>
        <v>2.9933149654627464</v>
      </c>
      <c r="E226" s="4">
        <f t="shared" si="11"/>
        <v>8.9599344824632432</v>
      </c>
    </row>
    <row r="227" spans="1:5">
      <c r="A227" s="2">
        <v>40085</v>
      </c>
      <c r="B227" s="4">
        <v>25.50902</v>
      </c>
      <c r="C227" s="4">
        <f t="shared" si="9"/>
        <v>1.7683469836086152</v>
      </c>
      <c r="D227" s="4">
        <f t="shared" si="10"/>
        <v>1.5767028307037512</v>
      </c>
      <c r="E227" s="4">
        <f t="shared" si="11"/>
        <v>2.4859918163492218</v>
      </c>
    </row>
    <row r="228" spans="1:5">
      <c r="A228" s="2">
        <v>40086</v>
      </c>
      <c r="B228" s="4">
        <v>25.964120000000001</v>
      </c>
      <c r="C228" s="4">
        <f t="shared" si="9"/>
        <v>0.27757491272796891</v>
      </c>
      <c r="D228" s="4">
        <f t="shared" si="10"/>
        <v>8.5930759823104941E-2</v>
      </c>
      <c r="E228" s="4">
        <f t="shared" si="11"/>
        <v>7.3840954837761461E-3</v>
      </c>
    </row>
    <row r="229" spans="1:5">
      <c r="A229" s="2">
        <v>40087</v>
      </c>
      <c r="B229" s="4">
        <v>26.036290000000001</v>
      </c>
      <c r="C229" s="4">
        <f t="shared" si="9"/>
        <v>-4.0481918127314511</v>
      </c>
      <c r="D229" s="4">
        <f t="shared" si="10"/>
        <v>-4.2398359656363152</v>
      </c>
      <c r="E229" s="4">
        <f t="shared" si="11"/>
        <v>17.976209015503226</v>
      </c>
    </row>
    <row r="230" spans="1:5">
      <c r="A230" s="2">
        <v>40088</v>
      </c>
      <c r="B230" s="4">
        <v>25.003340000000001</v>
      </c>
      <c r="C230" s="4">
        <f t="shared" si="9"/>
        <v>-1.0131807075958204</v>
      </c>
      <c r="D230" s="4">
        <f t="shared" si="10"/>
        <v>-1.2048248605006844</v>
      </c>
      <c r="E230" s="4">
        <f t="shared" si="11"/>
        <v>1.4516029444804937</v>
      </c>
    </row>
    <row r="231" spans="1:5">
      <c r="A231" s="2">
        <v>40091</v>
      </c>
      <c r="B231" s="4">
        <v>24.751290000000001</v>
      </c>
      <c r="C231" s="4">
        <f t="shared" si="9"/>
        <v>3.1726439125999262</v>
      </c>
      <c r="D231" s="4">
        <f t="shared" si="10"/>
        <v>2.9809997596950621</v>
      </c>
      <c r="E231" s="4">
        <f t="shared" si="11"/>
        <v>8.8863595673020175</v>
      </c>
    </row>
    <row r="232" spans="1:5">
      <c r="A232" s="2">
        <v>40092</v>
      </c>
      <c r="B232" s="4">
        <v>25.549150000000001</v>
      </c>
      <c r="C232" s="4">
        <f t="shared" si="9"/>
        <v>3.0927223110984325</v>
      </c>
      <c r="D232" s="4">
        <f t="shared" si="10"/>
        <v>2.9010781581935685</v>
      </c>
      <c r="E232" s="4">
        <f t="shared" si="11"/>
        <v>8.4162544799477885</v>
      </c>
    </row>
    <row r="233" spans="1:5">
      <c r="A233" s="2">
        <v>40093</v>
      </c>
      <c r="B233" s="4">
        <v>26.351659999999999</v>
      </c>
      <c r="C233" s="4">
        <f t="shared" si="9"/>
        <v>2.112015640203925</v>
      </c>
      <c r="D233" s="4">
        <f t="shared" si="10"/>
        <v>1.9203714872990609</v>
      </c>
      <c r="E233" s="4">
        <f t="shared" si="11"/>
        <v>3.6878266492312073</v>
      </c>
    </row>
    <row r="234" spans="1:5">
      <c r="A234" s="2">
        <v>40094</v>
      </c>
      <c r="B234" s="4">
        <v>26.91413</v>
      </c>
      <c r="C234" s="4">
        <f t="shared" si="9"/>
        <v>1.2007153237672203</v>
      </c>
      <c r="D234" s="4">
        <f t="shared" si="10"/>
        <v>1.0090711708623563</v>
      </c>
      <c r="E234" s="4">
        <f t="shared" si="11"/>
        <v>1.0182246278655267</v>
      </c>
    </row>
    <row r="235" spans="1:5">
      <c r="A235" s="2">
        <v>40095</v>
      </c>
      <c r="B235" s="4">
        <v>27.239239999999999</v>
      </c>
      <c r="C235" s="4">
        <f t="shared" si="9"/>
        <v>2.7468783597145441</v>
      </c>
      <c r="D235" s="4">
        <f t="shared" si="10"/>
        <v>2.5552342068096801</v>
      </c>
      <c r="E235" s="4">
        <f t="shared" si="11"/>
        <v>6.5292218516502949</v>
      </c>
    </row>
    <row r="236" spans="1:5">
      <c r="A236" s="2">
        <v>40098</v>
      </c>
      <c r="B236" s="4">
        <v>27.99784</v>
      </c>
      <c r="C236" s="4">
        <f t="shared" si="9"/>
        <v>-0.35411781274123533</v>
      </c>
      <c r="D236" s="4">
        <f t="shared" si="10"/>
        <v>-0.54576196564609925</v>
      </c>
      <c r="E236" s="4">
        <f t="shared" si="11"/>
        <v>0.29785612314589399</v>
      </c>
    </row>
    <row r="237" spans="1:5">
      <c r="A237" s="2">
        <v>40099</v>
      </c>
      <c r="B237" s="4">
        <v>27.898869999999999</v>
      </c>
      <c r="C237" s="4">
        <f t="shared" si="9"/>
        <v>2.2838148406583625</v>
      </c>
      <c r="D237" s="4">
        <f t="shared" si="10"/>
        <v>2.0921706877534985</v>
      </c>
      <c r="E237" s="4">
        <f t="shared" si="11"/>
        <v>4.3771781866949464</v>
      </c>
    </row>
    <row r="238" spans="1:5">
      <c r="A238" s="2">
        <v>40100</v>
      </c>
      <c r="B238" s="4">
        <v>28.54336</v>
      </c>
      <c r="C238" s="4">
        <f t="shared" si="9"/>
        <v>-0.17518531128774806</v>
      </c>
      <c r="D238" s="4">
        <f t="shared" si="10"/>
        <v>-0.36682946419261203</v>
      </c>
      <c r="E238" s="4">
        <f t="shared" si="11"/>
        <v>0.13456385579983884</v>
      </c>
    </row>
    <row r="239" spans="1:5">
      <c r="A239" s="2">
        <v>40101</v>
      </c>
      <c r="B239" s="4">
        <v>28.493400000000001</v>
      </c>
      <c r="C239" s="4">
        <f t="shared" si="9"/>
        <v>0.1868510919405148</v>
      </c>
      <c r="D239" s="4">
        <f t="shared" si="10"/>
        <v>-4.7930609643491717E-3</v>
      </c>
      <c r="E239" s="4">
        <f t="shared" si="11"/>
        <v>2.2973433407967811E-5</v>
      </c>
    </row>
    <row r="240" spans="1:5">
      <c r="A240" s="2">
        <v>40102</v>
      </c>
      <c r="B240" s="4">
        <v>28.546690000000002</v>
      </c>
      <c r="C240" s="4">
        <f t="shared" si="9"/>
        <v>0.21415614773149022</v>
      </c>
      <c r="D240" s="4">
        <f t="shared" si="10"/>
        <v>2.2511994826626247E-2</v>
      </c>
      <c r="E240" s="4">
        <f t="shared" si="11"/>
        <v>5.0678991107404694E-4</v>
      </c>
    </row>
    <row r="241" spans="1:5">
      <c r="A241" s="2">
        <v>40105</v>
      </c>
      <c r="B241" s="4">
        <v>28.607890000000001</v>
      </c>
      <c r="C241" s="4">
        <f t="shared" si="9"/>
        <v>1.158501365022238</v>
      </c>
      <c r="D241" s="4">
        <f t="shared" si="10"/>
        <v>0.96685721211737397</v>
      </c>
      <c r="E241" s="4">
        <f t="shared" si="11"/>
        <v>0.93481286862338064</v>
      </c>
    </row>
    <row r="242" spans="1:5">
      <c r="A242" s="2">
        <v>40106</v>
      </c>
      <c r="B242" s="4">
        <v>28.941240000000001</v>
      </c>
      <c r="C242" s="4">
        <f t="shared" si="9"/>
        <v>-1.0147981861585791</v>
      </c>
      <c r="D242" s="4">
        <f t="shared" si="10"/>
        <v>-1.2064423390634431</v>
      </c>
      <c r="E242" s="4">
        <f t="shared" si="11"/>
        <v>1.4555031174848718</v>
      </c>
    </row>
    <row r="243" spans="1:5">
      <c r="A243" s="2">
        <v>40107</v>
      </c>
      <c r="B243" s="4">
        <v>28.64903</v>
      </c>
      <c r="C243" s="4">
        <f t="shared" si="9"/>
        <v>0.71058252092045693</v>
      </c>
      <c r="D243" s="4">
        <f t="shared" si="10"/>
        <v>0.51893836801559301</v>
      </c>
      <c r="E243" s="4">
        <f t="shared" si="11"/>
        <v>0.26929702979868703</v>
      </c>
    </row>
    <row r="244" spans="1:5">
      <c r="A244" s="2">
        <v>40108</v>
      </c>
      <c r="B244" s="4">
        <v>28.85333</v>
      </c>
      <c r="C244" s="4">
        <f t="shared" si="9"/>
        <v>0.16466335785367833</v>
      </c>
      <c r="D244" s="4">
        <f t="shared" si="10"/>
        <v>-2.6980795051185641E-2</v>
      </c>
      <c r="E244" s="4">
        <f t="shared" si="11"/>
        <v>7.2796330159408357E-4</v>
      </c>
    </row>
    <row r="245" spans="1:5">
      <c r="A245" s="2">
        <v>40109</v>
      </c>
      <c r="B245" s="4">
        <v>28.900880000000001</v>
      </c>
      <c r="C245" s="4">
        <f t="shared" si="9"/>
        <v>0.22793377706823315</v>
      </c>
      <c r="D245" s="4">
        <f t="shared" si="10"/>
        <v>3.6289624163369172E-2</v>
      </c>
      <c r="E245" s="4">
        <f t="shared" si="11"/>
        <v>1.3169368219185878E-3</v>
      </c>
    </row>
    <row r="246" spans="1:5">
      <c r="A246" s="2">
        <v>40112</v>
      </c>
      <c r="B246" s="4">
        <v>28.966830000000002</v>
      </c>
      <c r="C246" s="4">
        <f t="shared" si="9"/>
        <v>-2.8063498823217503</v>
      </c>
      <c r="D246" s="4">
        <f t="shared" si="10"/>
        <v>-2.9979940352266143</v>
      </c>
      <c r="E246" s="4">
        <f t="shared" si="11"/>
        <v>8.9879682352543586</v>
      </c>
    </row>
    <row r="247" spans="1:5">
      <c r="A247" s="2">
        <v>40113</v>
      </c>
      <c r="B247" s="4">
        <v>28.165220000000001</v>
      </c>
      <c r="C247" s="4">
        <f t="shared" si="9"/>
        <v>-3.7645712214659359</v>
      </c>
      <c r="D247" s="4">
        <f t="shared" si="10"/>
        <v>-3.9562153743708</v>
      </c>
      <c r="E247" s="4">
        <f t="shared" si="11"/>
        <v>15.651640088407889</v>
      </c>
    </row>
    <row r="248" spans="1:5">
      <c r="A248" s="2">
        <v>40114</v>
      </c>
      <c r="B248" s="4">
        <v>27.12463</v>
      </c>
      <c r="C248" s="4">
        <f t="shared" si="9"/>
        <v>-2.9939827484286194</v>
      </c>
      <c r="D248" s="4">
        <f t="shared" si="10"/>
        <v>-3.1856269013334835</v>
      </c>
      <c r="E248" s="4">
        <f t="shared" si="11"/>
        <v>10.148218754499572</v>
      </c>
    </row>
    <row r="249" spans="1:5">
      <c r="A249" s="2">
        <v>40115</v>
      </c>
      <c r="B249" s="4">
        <v>26.324560000000002</v>
      </c>
      <c r="C249" s="4">
        <f t="shared" si="9"/>
        <v>-0.34811339467210567</v>
      </c>
      <c r="D249" s="4">
        <f t="shared" si="10"/>
        <v>-0.53975754757696959</v>
      </c>
      <c r="E249" s="4">
        <f t="shared" si="11"/>
        <v>0.29133821016630457</v>
      </c>
    </row>
    <row r="250" spans="1:5">
      <c r="A250" s="2">
        <v>40116</v>
      </c>
      <c r="B250" s="4">
        <v>26.233080000000001</v>
      </c>
      <c r="C250" s="4" t="s">
        <v>3</v>
      </c>
      <c r="D250" s="4" t="s">
        <v>3</v>
      </c>
      <c r="E250" s="4" t="s">
        <v>3</v>
      </c>
    </row>
    <row r="251" spans="1:5" hidden="1"/>
    <row r="252" spans="1:5" ht="30.75" customHeight="1">
      <c r="A252" s="4"/>
      <c r="B252" s="4"/>
      <c r="C252" s="11" t="s">
        <v>7</v>
      </c>
      <c r="D252" s="11" t="s">
        <v>10</v>
      </c>
    </row>
    <row r="253" spans="1:5" ht="30">
      <c r="A253" s="9" t="s">
        <v>8</v>
      </c>
      <c r="B253" s="10" t="s">
        <v>4</v>
      </c>
      <c r="C253" s="4">
        <f>SUM(C3:C249)/247</f>
        <v>0.19164415290486397</v>
      </c>
      <c r="D253" s="4">
        <f>C253*250</f>
        <v>47.911038226215993</v>
      </c>
    </row>
    <row r="254" spans="1:5" hidden="1">
      <c r="A254" s="4"/>
      <c r="B254" s="4"/>
      <c r="C254" s="4"/>
      <c r="D254" s="4"/>
    </row>
    <row r="255" spans="1:5">
      <c r="A255" s="4" t="s">
        <v>9</v>
      </c>
      <c r="B255" s="4"/>
      <c r="C255" s="4">
        <f>SUM(E3:E249)/246</f>
        <v>10.762845923693776</v>
      </c>
      <c r="D255" s="4">
        <f>C255*250</f>
        <v>2690.711480923444</v>
      </c>
    </row>
    <row r="256" spans="1:5" hidden="1">
      <c r="A256" s="4"/>
      <c r="B256" s="4"/>
      <c r="C256" s="4"/>
      <c r="D256" s="4"/>
    </row>
    <row r="257" spans="1:4" ht="14.25" customHeight="1">
      <c r="A257" s="4" t="s">
        <v>14</v>
      </c>
      <c r="B257" s="4"/>
      <c r="C257" s="4"/>
      <c r="D257" s="4">
        <f>Индекс!D255*'Бета-коэффициент'!H255^2</f>
        <v>745.84955065774454</v>
      </c>
    </row>
    <row r="258" spans="1:4" hidden="1">
      <c r="A258" s="4"/>
      <c r="B258" s="4"/>
      <c r="C258" s="4"/>
      <c r="D258" s="4"/>
    </row>
    <row r="259" spans="1:4" hidden="1">
      <c r="A259" s="4"/>
      <c r="B259" s="4"/>
      <c r="C259" s="4"/>
      <c r="D259" s="4"/>
    </row>
    <row r="260" spans="1:4">
      <c r="A260" s="4" t="s">
        <v>15</v>
      </c>
      <c r="B260" s="4"/>
      <c r="C260" s="4"/>
      <c r="D260" s="4">
        <f>D255-D257</f>
        <v>1944.8619302656994</v>
      </c>
    </row>
  </sheetData>
  <mergeCells count="2">
    <mergeCell ref="A1:E1"/>
    <mergeCell ref="F1:H1"/>
  </mergeCells>
  <pageMargins left="0.9055118110236221" right="0.70866141732283472" top="0.55118110236220474" bottom="0.55118110236220474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0"/>
  <sheetViews>
    <sheetView tabSelected="1" workbookViewId="0">
      <selection activeCell="A2" sqref="A2"/>
    </sheetView>
  </sheetViews>
  <sheetFormatPr defaultRowHeight="15"/>
  <cols>
    <col min="1" max="1" width="12.42578125" customWidth="1"/>
    <col min="2" max="2" width="11.28515625" customWidth="1"/>
    <col min="3" max="3" width="18.42578125" customWidth="1"/>
    <col min="4" max="4" width="11.5703125" bestFit="1" customWidth="1"/>
    <col min="7" max="7" width="9.140625" customWidth="1"/>
    <col min="8" max="8" width="9.140625" hidden="1" customWidth="1"/>
  </cols>
  <sheetData>
    <row r="1" spans="1:8" ht="18.75">
      <c r="A1" s="18" t="s">
        <v>82</v>
      </c>
      <c r="B1" s="18"/>
      <c r="C1" s="18"/>
      <c r="D1" s="18"/>
      <c r="E1" s="18"/>
      <c r="F1" s="24" t="s">
        <v>70</v>
      </c>
      <c r="G1" s="25"/>
      <c r="H1" s="25"/>
    </row>
    <row r="2" spans="1:8" ht="42.75" customHeight="1">
      <c r="A2" s="1" t="s">
        <v>0</v>
      </c>
      <c r="B2" s="1" t="s">
        <v>1</v>
      </c>
      <c r="C2" s="1" t="s">
        <v>2</v>
      </c>
      <c r="D2" s="1" t="s">
        <v>5</v>
      </c>
      <c r="E2" s="1" t="s">
        <v>6</v>
      </c>
    </row>
    <row r="3" spans="1:8">
      <c r="A3" s="2">
        <v>39753</v>
      </c>
      <c r="B3" s="1">
        <v>2718.4099799999999</v>
      </c>
      <c r="C3" s="1">
        <f>LN(B4/B3)*100</f>
        <v>12.77726076738081</v>
      </c>
      <c r="D3" s="1">
        <f>C3-$C$253</f>
        <v>12.624834258489859</v>
      </c>
      <c r="E3" s="1">
        <f>D3*D3</f>
        <v>159.38644005433918</v>
      </c>
    </row>
    <row r="4" spans="1:8">
      <c r="A4" s="2">
        <v>39757</v>
      </c>
      <c r="B4" s="1">
        <v>3088.91455</v>
      </c>
      <c r="C4" s="1">
        <f t="shared" ref="C4:C67" si="0">LN(B5/B4)*100</f>
        <v>-0.93430655814664765</v>
      </c>
      <c r="D4" s="1">
        <f t="shared" ref="D4:D67" si="1">C4-$C$253</f>
        <v>-1.0867330670375981</v>
      </c>
      <c r="E4" s="1">
        <f t="shared" ref="E4:E67" si="2">D4*D4</f>
        <v>1.1809887589929446</v>
      </c>
    </row>
    <row r="5" spans="1:8">
      <c r="A5" s="2">
        <v>39758</v>
      </c>
      <c r="B5" s="1">
        <v>3060.1890199999998</v>
      </c>
      <c r="C5" s="1">
        <f t="shared" si="0"/>
        <v>-12.044088144154223</v>
      </c>
      <c r="D5" s="1">
        <f t="shared" si="1"/>
        <v>-12.196514653045174</v>
      </c>
      <c r="E5" s="1">
        <f t="shared" si="2"/>
        <v>148.75496968194565</v>
      </c>
    </row>
    <row r="6" spans="1:8">
      <c r="A6" s="2">
        <v>39759</v>
      </c>
      <c r="B6" s="1">
        <v>2712.9478300000001</v>
      </c>
      <c r="C6" s="1">
        <f t="shared" si="0"/>
        <v>5.6322026259593452</v>
      </c>
      <c r="D6" s="1">
        <f t="shared" si="1"/>
        <v>5.4797761170683943</v>
      </c>
      <c r="E6" s="1">
        <f t="shared" si="2"/>
        <v>30.027946293193168</v>
      </c>
    </row>
    <row r="7" spans="1:8">
      <c r="A7" s="2">
        <v>39762</v>
      </c>
      <c r="B7" s="1">
        <v>2870.1314499999999</v>
      </c>
      <c r="C7" s="1">
        <f t="shared" si="0"/>
        <v>-0.53471797738415605</v>
      </c>
      <c r="D7" s="1">
        <f t="shared" si="1"/>
        <v>-0.68714448627510649</v>
      </c>
      <c r="E7" s="1">
        <f t="shared" si="2"/>
        <v>0.47216754501828001</v>
      </c>
    </row>
    <row r="8" spans="1:8">
      <c r="A8" s="2">
        <v>39763</v>
      </c>
      <c r="B8" s="1">
        <v>2854.8253</v>
      </c>
      <c r="C8" s="1">
        <f t="shared" si="0"/>
        <v>-4.6744635372066083</v>
      </c>
      <c r="D8" s="1">
        <f t="shared" si="1"/>
        <v>-4.8268900460975592</v>
      </c>
      <c r="E8" s="1">
        <f t="shared" si="2"/>
        <v>23.298867517115699</v>
      </c>
    </row>
    <row r="9" spans="1:8">
      <c r="A9" s="2">
        <v>39764</v>
      </c>
      <c r="B9" s="1">
        <v>2724.44848</v>
      </c>
      <c r="C9" s="1">
        <f t="shared" si="0"/>
        <v>-27.638768588951056</v>
      </c>
      <c r="D9" s="1">
        <f t="shared" si="1"/>
        <v>-27.791195097842007</v>
      </c>
      <c r="E9" s="1">
        <f t="shared" si="2"/>
        <v>772.35052496631761</v>
      </c>
    </row>
    <row r="10" spans="1:8">
      <c r="A10" s="2">
        <v>39765</v>
      </c>
      <c r="B10" s="1">
        <v>2066.5454100000002</v>
      </c>
      <c r="C10" s="1">
        <f t="shared" si="0"/>
        <v>14.810897816366026</v>
      </c>
      <c r="D10" s="1">
        <f t="shared" si="1"/>
        <v>14.658471307475075</v>
      </c>
      <c r="E10" s="1">
        <f t="shared" si="2"/>
        <v>214.87078107207003</v>
      </c>
    </row>
    <row r="11" spans="1:8">
      <c r="A11" s="2">
        <v>39766</v>
      </c>
      <c r="B11" s="1">
        <v>2396.4472000000001</v>
      </c>
      <c r="C11" s="1">
        <f t="shared" si="0"/>
        <v>-7.9175357392158254</v>
      </c>
      <c r="D11" s="1">
        <f t="shared" si="1"/>
        <v>-8.0699622481067763</v>
      </c>
      <c r="E11" s="1">
        <f t="shared" si="2"/>
        <v>65.124290685868573</v>
      </c>
    </row>
    <row r="12" spans="1:8">
      <c r="A12" s="2">
        <v>39769</v>
      </c>
      <c r="B12" s="1">
        <v>2214.0246099999999</v>
      </c>
      <c r="C12" s="1">
        <f t="shared" si="0"/>
        <v>-12.920208985563297</v>
      </c>
      <c r="D12" s="1">
        <f t="shared" si="1"/>
        <v>-13.072635494454248</v>
      </c>
      <c r="E12" s="1">
        <f t="shared" si="2"/>
        <v>170.89379877086506</v>
      </c>
    </row>
    <row r="13" spans="1:8">
      <c r="A13" s="2">
        <v>39770</v>
      </c>
      <c r="B13" s="1">
        <v>1945.6767500000001</v>
      </c>
      <c r="C13" s="1">
        <f t="shared" si="0"/>
        <v>-3.0849892058588479</v>
      </c>
      <c r="D13" s="1">
        <f t="shared" si="1"/>
        <v>-3.2374157147497984</v>
      </c>
      <c r="E13" s="1">
        <f t="shared" si="2"/>
        <v>10.480860510108949</v>
      </c>
    </row>
    <row r="14" spans="1:8">
      <c r="A14" s="2">
        <v>39771</v>
      </c>
      <c r="B14" s="1">
        <v>1886.56925</v>
      </c>
      <c r="C14" s="1">
        <f t="shared" si="0"/>
        <v>-1.2261935090935088</v>
      </c>
      <c r="D14" s="1">
        <f t="shared" si="1"/>
        <v>-1.3786200179844592</v>
      </c>
      <c r="E14" s="1">
        <f t="shared" si="2"/>
        <v>1.9005931539874705</v>
      </c>
    </row>
    <row r="15" spans="1:8">
      <c r="A15" s="2">
        <v>39772</v>
      </c>
      <c r="B15" s="1">
        <v>1863.5775100000001</v>
      </c>
      <c r="C15" s="1">
        <f t="shared" si="0"/>
        <v>3.2618810181060685</v>
      </c>
      <c r="D15" s="1">
        <f t="shared" si="1"/>
        <v>3.109454509215118</v>
      </c>
      <c r="E15" s="1">
        <f t="shared" si="2"/>
        <v>9.6687073448782304</v>
      </c>
    </row>
    <row r="16" spans="1:8">
      <c r="A16" s="2">
        <v>39773</v>
      </c>
      <c r="B16" s="1">
        <v>1925.3674699999999</v>
      </c>
      <c r="C16" s="1">
        <f t="shared" si="0"/>
        <v>-0.83848112211128245</v>
      </c>
      <c r="D16" s="1">
        <f t="shared" si="1"/>
        <v>-0.99090763100223289</v>
      </c>
      <c r="E16" s="1">
        <f t="shared" si="2"/>
        <v>0.98189793317845731</v>
      </c>
    </row>
    <row r="17" spans="1:5">
      <c r="A17" s="2">
        <v>39776</v>
      </c>
      <c r="B17" s="1">
        <v>1909.2911200000001</v>
      </c>
      <c r="C17" s="1">
        <f t="shared" si="0"/>
        <v>6.4926653693289467</v>
      </c>
      <c r="D17" s="1">
        <f t="shared" si="1"/>
        <v>6.3402388604379958</v>
      </c>
      <c r="E17" s="1">
        <f t="shared" si="2"/>
        <v>40.198628807408099</v>
      </c>
    </row>
    <row r="18" spans="1:5">
      <c r="A18" s="2">
        <v>39777</v>
      </c>
      <c r="B18" s="1">
        <v>2037.36781</v>
      </c>
      <c r="C18" s="1">
        <f t="shared" si="0"/>
        <v>0.9989976398200231</v>
      </c>
      <c r="D18" s="1">
        <f t="shared" si="1"/>
        <v>0.84657113092907266</v>
      </c>
      <c r="E18" s="1">
        <f t="shared" si="2"/>
        <v>0.71668267972252908</v>
      </c>
    </row>
    <row r="19" spans="1:5">
      <c r="A19" s="2">
        <v>39778</v>
      </c>
      <c r="B19" s="1">
        <v>2057.8230699999999</v>
      </c>
      <c r="C19" s="1">
        <f t="shared" si="0"/>
        <v>-0.89902347251682357</v>
      </c>
      <c r="D19" s="1">
        <f t="shared" si="1"/>
        <v>-1.051449981407774</v>
      </c>
      <c r="E19" s="1">
        <f t="shared" si="2"/>
        <v>1.1055470634024083</v>
      </c>
    </row>
    <row r="20" spans="1:5">
      <c r="A20" s="2">
        <v>39779</v>
      </c>
      <c r="B20" s="1">
        <v>2039.4056700000001</v>
      </c>
      <c r="C20" s="1">
        <f t="shared" si="0"/>
        <v>-0.53615277242187831</v>
      </c>
      <c r="D20" s="1">
        <f t="shared" si="1"/>
        <v>-0.68857928131282875</v>
      </c>
      <c r="E20" s="1">
        <f t="shared" si="2"/>
        <v>0.47414142665329173</v>
      </c>
    </row>
    <row r="21" spans="1:5">
      <c r="A21" s="2">
        <v>39780</v>
      </c>
      <c r="B21" s="1">
        <v>2028.5006000000001</v>
      </c>
      <c r="C21" s="1">
        <f t="shared" si="0"/>
        <v>-0.89805520822275398</v>
      </c>
      <c r="D21" s="1">
        <f t="shared" si="1"/>
        <v>-1.0504817171137044</v>
      </c>
      <c r="E21" s="1">
        <f t="shared" si="2"/>
        <v>1.103511837990157</v>
      </c>
    </row>
    <row r="22" spans="1:5">
      <c r="A22" s="2">
        <v>39783</v>
      </c>
      <c r="B22" s="1">
        <v>2010.3651</v>
      </c>
      <c r="C22" s="1">
        <f t="shared" si="0"/>
        <v>0</v>
      </c>
      <c r="D22" s="1">
        <f t="shared" si="1"/>
        <v>-0.15242650889095047</v>
      </c>
      <c r="E22" s="1">
        <f t="shared" si="2"/>
        <v>2.3233840612683004E-2</v>
      </c>
    </row>
    <row r="23" spans="1:5">
      <c r="A23" s="2">
        <v>39784</v>
      </c>
      <c r="B23" s="1">
        <v>2010.3651</v>
      </c>
      <c r="C23" s="1">
        <f t="shared" si="0"/>
        <v>-1.945313873291743</v>
      </c>
      <c r="D23" s="1">
        <f t="shared" si="1"/>
        <v>-2.0977403821826934</v>
      </c>
      <c r="E23" s="1">
        <f t="shared" si="2"/>
        <v>4.4005147110399925</v>
      </c>
    </row>
    <row r="24" spans="1:5">
      <c r="A24" s="2">
        <v>39785</v>
      </c>
      <c r="B24" s="1">
        <v>1971.6351199999999</v>
      </c>
      <c r="C24" s="1">
        <f t="shared" si="0"/>
        <v>-6.6678673761078944</v>
      </c>
      <c r="D24" s="1">
        <f t="shared" si="1"/>
        <v>-6.8202938849988453</v>
      </c>
      <c r="E24" s="1">
        <f t="shared" si="2"/>
        <v>46.516408677752644</v>
      </c>
    </row>
    <row r="25" spans="1:5">
      <c r="A25" s="2">
        <v>39786</v>
      </c>
      <c r="B25" s="1">
        <v>1844.4562800000001</v>
      </c>
      <c r="C25" s="1">
        <f t="shared" si="0"/>
        <v>-6.6637495012189074</v>
      </c>
      <c r="D25" s="1">
        <f t="shared" si="1"/>
        <v>-6.8161760101098583</v>
      </c>
      <c r="E25" s="1">
        <f t="shared" si="2"/>
        <v>46.460255400797145</v>
      </c>
    </row>
    <row r="26" spans="1:5">
      <c r="A26" s="2">
        <v>39787</v>
      </c>
      <c r="B26" s="1">
        <v>1725.55207</v>
      </c>
      <c r="C26" s="1">
        <f t="shared" si="0"/>
        <v>1.1775881463677089</v>
      </c>
      <c r="D26" s="1">
        <f t="shared" si="1"/>
        <v>1.0251616374767585</v>
      </c>
      <c r="E26" s="1">
        <f t="shared" si="2"/>
        <v>1.0509563829540287</v>
      </c>
    </row>
    <row r="27" spans="1:5">
      <c r="A27" s="2">
        <v>39790</v>
      </c>
      <c r="B27" s="1">
        <v>1745.99208</v>
      </c>
      <c r="C27" s="1">
        <f t="shared" si="0"/>
        <v>2.7616839433204561</v>
      </c>
      <c r="D27" s="1">
        <f t="shared" si="1"/>
        <v>2.6092574344295056</v>
      </c>
      <c r="E27" s="1">
        <f t="shared" si="2"/>
        <v>6.8082243591256457</v>
      </c>
    </row>
    <row r="28" spans="1:5">
      <c r="A28" s="2">
        <v>39791</v>
      </c>
      <c r="B28" s="1">
        <v>1794.8828599999999</v>
      </c>
      <c r="C28" s="1">
        <f t="shared" si="0"/>
        <v>0.63050622613629226</v>
      </c>
      <c r="D28" s="1">
        <f t="shared" si="1"/>
        <v>0.47807971724534182</v>
      </c>
      <c r="E28" s="1">
        <f t="shared" si="2"/>
        <v>0.22856021604138599</v>
      </c>
    </row>
    <row r="29" spans="1:5">
      <c r="A29" s="2">
        <v>39792</v>
      </c>
      <c r="B29" s="1">
        <v>1806.2354600000001</v>
      </c>
      <c r="C29" s="1">
        <f t="shared" si="0"/>
        <v>0.42455696039051882</v>
      </c>
      <c r="D29" s="1">
        <f t="shared" si="1"/>
        <v>0.27213045149956838</v>
      </c>
      <c r="E29" s="1">
        <f t="shared" si="2"/>
        <v>7.405498263335894E-2</v>
      </c>
    </row>
    <row r="30" spans="1:5">
      <c r="A30" s="2">
        <v>39793</v>
      </c>
      <c r="B30" s="1">
        <v>1813.9202600000001</v>
      </c>
      <c r="C30" s="1">
        <f t="shared" si="0"/>
        <v>1.2723464842263685</v>
      </c>
      <c r="D30" s="1">
        <f t="shared" si="1"/>
        <v>1.1199199753354181</v>
      </c>
      <c r="E30" s="1">
        <f t="shared" si="2"/>
        <v>1.2542207511552834</v>
      </c>
    </row>
    <row r="31" spans="1:5">
      <c r="A31" s="2">
        <v>39794</v>
      </c>
      <c r="B31" s="1">
        <v>1837.14706</v>
      </c>
      <c r="C31" s="1">
        <f t="shared" si="0"/>
        <v>7.5374467454971121</v>
      </c>
      <c r="D31" s="1">
        <f t="shared" si="1"/>
        <v>7.3850202366061612</v>
      </c>
      <c r="E31" s="1">
        <f t="shared" si="2"/>
        <v>54.53852389508252</v>
      </c>
    </row>
    <row r="32" spans="1:5">
      <c r="A32" s="2">
        <v>39797</v>
      </c>
      <c r="B32" s="1">
        <v>1980.9733699999999</v>
      </c>
      <c r="C32" s="1">
        <f t="shared" si="0"/>
        <v>-2.7451999050530618</v>
      </c>
      <c r="D32" s="1">
        <f t="shared" si="1"/>
        <v>-2.8976264139440122</v>
      </c>
      <c r="E32" s="1">
        <f t="shared" si="2"/>
        <v>8.3962388347860362</v>
      </c>
    </row>
    <row r="33" spans="1:5">
      <c r="A33" s="2">
        <v>39798</v>
      </c>
      <c r="B33" s="1">
        <v>1927.3313499999999</v>
      </c>
      <c r="C33" s="1">
        <f t="shared" si="0"/>
        <v>0</v>
      </c>
      <c r="D33" s="1">
        <f t="shared" si="1"/>
        <v>-0.15242650889095047</v>
      </c>
      <c r="E33" s="1">
        <f t="shared" si="2"/>
        <v>2.3233840612683004E-2</v>
      </c>
    </row>
    <row r="34" spans="1:5">
      <c r="A34" s="2">
        <v>39799</v>
      </c>
      <c r="B34" s="1">
        <v>1927.3313499999999</v>
      </c>
      <c r="C34" s="1">
        <f t="shared" si="0"/>
        <v>-1.0955978509293147</v>
      </c>
      <c r="D34" s="1">
        <f t="shared" si="1"/>
        <v>-1.2480243598202652</v>
      </c>
      <c r="E34" s="1">
        <f t="shared" si="2"/>
        <v>1.5575648027047826</v>
      </c>
    </row>
    <row r="35" spans="1:5">
      <c r="A35" s="2">
        <v>39800</v>
      </c>
      <c r="B35" s="1">
        <v>1906.3308</v>
      </c>
      <c r="C35" s="1">
        <f t="shared" si="0"/>
        <v>0</v>
      </c>
      <c r="D35" s="1">
        <f t="shared" si="1"/>
        <v>-0.15242650889095047</v>
      </c>
      <c r="E35" s="1">
        <f t="shared" si="2"/>
        <v>2.3233840612683004E-2</v>
      </c>
    </row>
    <row r="36" spans="1:5">
      <c r="A36" s="2">
        <v>39801</v>
      </c>
      <c r="B36" s="1">
        <v>1906.3308</v>
      </c>
      <c r="C36" s="1">
        <f t="shared" si="0"/>
        <v>-9.2169783107257466</v>
      </c>
      <c r="D36" s="1">
        <f t="shared" si="1"/>
        <v>-9.3694048196166975</v>
      </c>
      <c r="E36" s="1">
        <f t="shared" si="2"/>
        <v>87.785746673856593</v>
      </c>
    </row>
    <row r="37" spans="1:5">
      <c r="A37" s="2">
        <v>39804</v>
      </c>
      <c r="B37" s="1">
        <v>1738.4789499999999</v>
      </c>
      <c r="C37" s="1">
        <f t="shared" si="0"/>
        <v>3.8569978119209218</v>
      </c>
      <c r="D37" s="1">
        <f t="shared" si="1"/>
        <v>3.7045713030299714</v>
      </c>
      <c r="E37" s="1">
        <f t="shared" si="2"/>
        <v>13.723848539233181</v>
      </c>
    </row>
    <row r="38" spans="1:5">
      <c r="A38" s="2">
        <v>39805</v>
      </c>
      <c r="B38" s="1">
        <v>1806.84195</v>
      </c>
      <c r="C38" s="1">
        <f t="shared" si="0"/>
        <v>4.4522274902324712</v>
      </c>
      <c r="D38" s="1">
        <f t="shared" si="1"/>
        <v>4.2998009813415203</v>
      </c>
      <c r="E38" s="1">
        <f t="shared" si="2"/>
        <v>18.488288479145503</v>
      </c>
    </row>
    <row r="39" spans="1:5">
      <c r="A39" s="2">
        <v>39806</v>
      </c>
      <c r="B39" s="1">
        <v>1889.1043299999999</v>
      </c>
      <c r="C39" s="1">
        <f t="shared" si="0"/>
        <v>1.7249705457116964</v>
      </c>
      <c r="D39" s="1">
        <f t="shared" si="1"/>
        <v>1.5725440368207459</v>
      </c>
      <c r="E39" s="1">
        <f t="shared" si="2"/>
        <v>2.4728947477404875</v>
      </c>
    </row>
    <row r="40" spans="1:5">
      <c r="A40" s="2">
        <v>39807</v>
      </c>
      <c r="B40" s="1">
        <v>1921.9735000000001</v>
      </c>
      <c r="C40" s="1">
        <f t="shared" si="0"/>
        <v>-0.41336092904719079</v>
      </c>
      <c r="D40" s="1">
        <f t="shared" si="1"/>
        <v>-0.56578743793814124</v>
      </c>
      <c r="E40" s="1">
        <f t="shared" si="2"/>
        <v>0.32011542492860601</v>
      </c>
    </row>
    <row r="41" spans="1:5">
      <c r="A41" s="2">
        <v>39808</v>
      </c>
      <c r="B41" s="1">
        <v>1914.04521</v>
      </c>
      <c r="C41" s="1">
        <f t="shared" si="0"/>
        <v>0.17988088649176967</v>
      </c>
      <c r="D41" s="1">
        <f t="shared" si="1"/>
        <v>2.7454377600819202E-2</v>
      </c>
      <c r="E41" s="1">
        <f t="shared" si="2"/>
        <v>7.5374284944836317E-4</v>
      </c>
    </row>
    <row r="42" spans="1:5">
      <c r="A42" s="2">
        <v>39811</v>
      </c>
      <c r="B42" s="1">
        <v>1917.4913100000001</v>
      </c>
      <c r="C42" s="1">
        <f t="shared" si="0"/>
        <v>-0.52041492097927122</v>
      </c>
      <c r="D42" s="1">
        <f t="shared" si="1"/>
        <v>-0.67284142987022166</v>
      </c>
      <c r="E42" s="1">
        <f t="shared" si="2"/>
        <v>0.45271558974980441</v>
      </c>
    </row>
    <row r="43" spans="1:5">
      <c r="A43" s="2">
        <v>39812</v>
      </c>
      <c r="B43" s="1">
        <v>1907.5383200000001</v>
      </c>
      <c r="C43" s="1">
        <f t="shared" si="0"/>
        <v>0</v>
      </c>
      <c r="D43" s="1">
        <f t="shared" si="1"/>
        <v>-0.15242650889095047</v>
      </c>
      <c r="E43" s="1">
        <f t="shared" si="2"/>
        <v>2.3233840612683004E-2</v>
      </c>
    </row>
    <row r="44" spans="1:5">
      <c r="A44" s="2">
        <v>39813</v>
      </c>
      <c r="B44" s="1">
        <v>1907.5383200000001</v>
      </c>
      <c r="C44" s="1">
        <f t="shared" si="0"/>
        <v>0</v>
      </c>
      <c r="D44" s="1">
        <f t="shared" si="1"/>
        <v>-0.15242650889095047</v>
      </c>
      <c r="E44" s="1">
        <f t="shared" si="2"/>
        <v>2.3233840612683004E-2</v>
      </c>
    </row>
    <row r="45" spans="1:5">
      <c r="A45" s="2">
        <v>39824</v>
      </c>
      <c r="B45" s="1">
        <v>1907.5383200000001</v>
      </c>
      <c r="C45" s="1">
        <f t="shared" si="0"/>
        <v>1.4104665741782874</v>
      </c>
      <c r="D45" s="1">
        <f t="shared" si="1"/>
        <v>1.2580400652873369</v>
      </c>
      <c r="E45" s="1">
        <f t="shared" si="2"/>
        <v>1.5826648058681669</v>
      </c>
    </row>
    <row r="46" spans="1:5">
      <c r="A46" s="2">
        <v>39825</v>
      </c>
      <c r="B46" s="1">
        <v>1934.6341500000001</v>
      </c>
      <c r="C46" s="1">
        <f t="shared" si="0"/>
        <v>-1.5380310563390169</v>
      </c>
      <c r="D46" s="1">
        <f t="shared" si="1"/>
        <v>-1.6904575652299674</v>
      </c>
      <c r="E46" s="1">
        <f t="shared" si="2"/>
        <v>2.8576467798432295</v>
      </c>
    </row>
    <row r="47" spans="1:5">
      <c r="A47" s="2">
        <v>39826</v>
      </c>
      <c r="B47" s="1">
        <v>1905.10653</v>
      </c>
      <c r="C47" s="1">
        <f t="shared" si="0"/>
        <v>-6.3635606174596209</v>
      </c>
      <c r="D47" s="1">
        <f t="shared" si="1"/>
        <v>-6.5159871263505718</v>
      </c>
      <c r="E47" s="1">
        <f t="shared" si="2"/>
        <v>42.458088230766379</v>
      </c>
    </row>
    <row r="48" spans="1:5">
      <c r="A48" s="2">
        <v>39827</v>
      </c>
      <c r="B48" s="1">
        <v>1787.65074</v>
      </c>
      <c r="C48" s="1">
        <f t="shared" si="0"/>
        <v>-6.1845991722480891</v>
      </c>
      <c r="D48" s="1">
        <f t="shared" si="1"/>
        <v>-6.33702568113904</v>
      </c>
      <c r="E48" s="1">
        <f t="shared" si="2"/>
        <v>40.157894483415717</v>
      </c>
    </row>
    <row r="49" spans="1:5">
      <c r="A49" s="2">
        <v>39828</v>
      </c>
      <c r="B49" s="1">
        <v>1680.44112</v>
      </c>
      <c r="C49" s="1">
        <f t="shared" si="0"/>
        <v>0</v>
      </c>
      <c r="D49" s="1">
        <f t="shared" si="1"/>
        <v>-0.15242650889095047</v>
      </c>
      <c r="E49" s="1">
        <f t="shared" si="2"/>
        <v>2.3233840612683004E-2</v>
      </c>
    </row>
    <row r="50" spans="1:5">
      <c r="A50" s="2">
        <v>39829</v>
      </c>
      <c r="B50" s="1">
        <v>1680.44112</v>
      </c>
      <c r="C50" s="1">
        <f t="shared" si="0"/>
        <v>-1.6576126963179356</v>
      </c>
      <c r="D50" s="1">
        <f t="shared" si="1"/>
        <v>-1.8100392052088861</v>
      </c>
      <c r="E50" s="1">
        <f t="shared" si="2"/>
        <v>3.2762419243932159</v>
      </c>
    </row>
    <row r="51" spans="1:5">
      <c r="A51" s="2">
        <v>39832</v>
      </c>
      <c r="B51" s="1">
        <v>1652.8155099999999</v>
      </c>
      <c r="C51" s="1">
        <f t="shared" si="0"/>
        <v>-16.695964092027683</v>
      </c>
      <c r="D51" s="1">
        <f t="shared" si="1"/>
        <v>-16.848390600918634</v>
      </c>
      <c r="E51" s="1">
        <f t="shared" si="2"/>
        <v>283.86826584112339</v>
      </c>
    </row>
    <row r="52" spans="1:5">
      <c r="A52" s="2">
        <v>39833</v>
      </c>
      <c r="B52" s="1">
        <v>1398.6682900000001</v>
      </c>
      <c r="C52" s="1">
        <f t="shared" si="0"/>
        <v>-0.65240855760811667</v>
      </c>
      <c r="D52" s="1">
        <f t="shared" si="1"/>
        <v>-0.80483506649906711</v>
      </c>
      <c r="E52" s="1">
        <f t="shared" si="2"/>
        <v>0.64775948426655783</v>
      </c>
    </row>
    <row r="53" spans="1:5">
      <c r="A53" s="2">
        <v>39834</v>
      </c>
      <c r="B53" s="1">
        <v>1389.57296</v>
      </c>
      <c r="C53" s="1">
        <f t="shared" si="0"/>
        <v>0.19409566143702076</v>
      </c>
      <c r="D53" s="1">
        <f t="shared" si="1"/>
        <v>4.1669152546070287E-2</v>
      </c>
      <c r="E53" s="1">
        <f t="shared" si="2"/>
        <v>1.736318273907676E-3</v>
      </c>
    </row>
    <row r="54" spans="1:5">
      <c r="A54" s="2">
        <v>39835</v>
      </c>
      <c r="B54" s="1">
        <v>1392.27268</v>
      </c>
      <c r="C54" s="1">
        <f t="shared" si="0"/>
        <v>-7.1368294869238209</v>
      </c>
      <c r="D54" s="1">
        <f t="shared" si="1"/>
        <v>-7.2892559958147718</v>
      </c>
      <c r="E54" s="1">
        <f t="shared" si="2"/>
        <v>53.133252972521603</v>
      </c>
    </row>
    <row r="55" spans="1:5">
      <c r="A55" s="2">
        <v>39836</v>
      </c>
      <c r="B55" s="1">
        <v>1296.37141</v>
      </c>
      <c r="C55" s="1">
        <f t="shared" si="0"/>
        <v>-2.2977539063673711</v>
      </c>
      <c r="D55" s="1">
        <f t="shared" si="1"/>
        <v>-2.4501804152583215</v>
      </c>
      <c r="E55" s="1">
        <f t="shared" si="2"/>
        <v>6.0033840673154408</v>
      </c>
    </row>
    <row r="56" spans="1:5">
      <c r="A56" s="2">
        <v>39839</v>
      </c>
      <c r="B56" s="1">
        <v>1266.9236000000001</v>
      </c>
      <c r="C56" s="1">
        <f t="shared" si="0"/>
        <v>-1.5797293602758116</v>
      </c>
      <c r="D56" s="1">
        <f t="shared" si="1"/>
        <v>-1.732155869166762</v>
      </c>
      <c r="E56" s="1">
        <f t="shared" si="2"/>
        <v>3.0003639550888606</v>
      </c>
    </row>
    <row r="57" spans="1:5">
      <c r="A57" s="2">
        <v>39840</v>
      </c>
      <c r="B57" s="1">
        <v>1247.0668900000001</v>
      </c>
      <c r="C57" s="1">
        <f t="shared" si="0"/>
        <v>-0.42879240420326675</v>
      </c>
      <c r="D57" s="1">
        <f t="shared" si="1"/>
        <v>-0.58121891309421725</v>
      </c>
      <c r="E57" s="1">
        <f t="shared" si="2"/>
        <v>0.33781542493842326</v>
      </c>
    </row>
    <row r="58" spans="1:5">
      <c r="A58" s="2">
        <v>39841</v>
      </c>
      <c r="B58" s="1">
        <v>1241.73101</v>
      </c>
      <c r="C58" s="1">
        <f t="shared" si="0"/>
        <v>1.8288682084550978</v>
      </c>
      <c r="D58" s="1">
        <f t="shared" si="1"/>
        <v>1.6764416995641473</v>
      </c>
      <c r="E58" s="1">
        <f t="shared" si="2"/>
        <v>2.8104567720375271</v>
      </c>
    </row>
    <row r="59" spans="1:5">
      <c r="A59" s="2">
        <v>39842</v>
      </c>
      <c r="B59" s="1">
        <v>1264.64957</v>
      </c>
      <c r="C59" s="1">
        <f t="shared" si="0"/>
        <v>19.013990358541143</v>
      </c>
      <c r="D59" s="1">
        <f t="shared" si="1"/>
        <v>18.861563849650192</v>
      </c>
      <c r="E59" s="1">
        <f t="shared" si="2"/>
        <v>355.75859085443096</v>
      </c>
    </row>
    <row r="60" spans="1:5">
      <c r="A60" s="2">
        <v>39843</v>
      </c>
      <c r="B60" s="1">
        <v>1529.4909500000001</v>
      </c>
      <c r="C60" s="1">
        <f t="shared" si="0"/>
        <v>-6.2722089390509828</v>
      </c>
      <c r="D60" s="1">
        <f t="shared" si="1"/>
        <v>-6.4246354479419336</v>
      </c>
      <c r="E60" s="1">
        <f t="shared" si="2"/>
        <v>41.275940638952051</v>
      </c>
    </row>
    <row r="61" spans="1:5">
      <c r="A61" s="2">
        <v>39846</v>
      </c>
      <c r="B61" s="1">
        <v>1436.5047099999999</v>
      </c>
      <c r="C61" s="1">
        <f t="shared" si="0"/>
        <v>0.35645154256073108</v>
      </c>
      <c r="D61" s="1">
        <f t="shared" si="1"/>
        <v>0.20402503366978061</v>
      </c>
      <c r="E61" s="1">
        <f t="shared" si="2"/>
        <v>4.1626214363955111E-2</v>
      </c>
    </row>
    <row r="62" spans="1:5">
      <c r="A62" s="2">
        <v>39847</v>
      </c>
      <c r="B62" s="1">
        <v>1441.63429</v>
      </c>
      <c r="C62" s="1">
        <f t="shared" si="0"/>
        <v>0.92452353457879821</v>
      </c>
      <c r="D62" s="1">
        <f t="shared" si="1"/>
        <v>0.77209702568784777</v>
      </c>
      <c r="E62" s="1">
        <f t="shared" si="2"/>
        <v>0.59613381707602109</v>
      </c>
    </row>
    <row r="63" spans="1:5">
      <c r="A63" s="2">
        <v>39848</v>
      </c>
      <c r="B63" s="1">
        <v>1455.0243399999999</v>
      </c>
      <c r="C63" s="1">
        <f t="shared" si="0"/>
        <v>0.63960608500469129</v>
      </c>
      <c r="D63" s="1">
        <f t="shared" si="1"/>
        <v>0.48717957611374085</v>
      </c>
      <c r="E63" s="1">
        <f t="shared" si="2"/>
        <v>0.23734393938236423</v>
      </c>
    </row>
    <row r="64" spans="1:5">
      <c r="A64" s="2">
        <v>39849</v>
      </c>
      <c r="B64" s="1">
        <v>1464.36059</v>
      </c>
      <c r="C64" s="1">
        <f t="shared" si="0"/>
        <v>1.2567835815046103E-2</v>
      </c>
      <c r="D64" s="1">
        <f t="shared" si="1"/>
        <v>-0.13985867307590436</v>
      </c>
      <c r="E64" s="1">
        <f t="shared" si="2"/>
        <v>1.9560448434552694E-2</v>
      </c>
    </row>
    <row r="65" spans="1:5">
      <c r="A65" s="2">
        <v>39850</v>
      </c>
      <c r="B65" s="1">
        <v>1464.5446400000001</v>
      </c>
      <c r="C65" s="1">
        <f t="shared" si="0"/>
        <v>6.9330651409530599</v>
      </c>
      <c r="D65" s="1">
        <f t="shared" si="1"/>
        <v>6.780638632062109</v>
      </c>
      <c r="E65" s="1">
        <f t="shared" si="2"/>
        <v>45.977060258613108</v>
      </c>
    </row>
    <row r="66" spans="1:5">
      <c r="A66" s="2">
        <v>39853</v>
      </c>
      <c r="B66" s="1">
        <v>1569.6850899999999</v>
      </c>
      <c r="C66" s="1">
        <f t="shared" si="0"/>
        <v>10.119608146114603</v>
      </c>
      <c r="D66" s="1">
        <f t="shared" si="1"/>
        <v>9.9671816372236517</v>
      </c>
      <c r="E66" s="1">
        <f t="shared" si="2"/>
        <v>99.344709789408356</v>
      </c>
    </row>
    <row r="67" spans="1:5">
      <c r="A67" s="2">
        <v>39854</v>
      </c>
      <c r="B67" s="1">
        <v>1736.8464799999999</v>
      </c>
      <c r="C67" s="1">
        <f t="shared" si="0"/>
        <v>11.244519443529629</v>
      </c>
      <c r="D67" s="1">
        <f t="shared" si="1"/>
        <v>11.092092934638679</v>
      </c>
      <c r="E67" s="1">
        <f t="shared" si="2"/>
        <v>123.0345256706613</v>
      </c>
    </row>
    <row r="68" spans="1:5">
      <c r="A68" s="2">
        <v>39855</v>
      </c>
      <c r="B68" s="1">
        <v>1943.5501899999999</v>
      </c>
      <c r="C68" s="1">
        <f t="shared" ref="C68:C131" si="3">LN(B69/B68)*100</f>
        <v>7.9017127179913684</v>
      </c>
      <c r="D68" s="1">
        <f t="shared" ref="D68:D131" si="4">C68-$C$253</f>
        <v>7.7492862091004175</v>
      </c>
      <c r="E68" s="1">
        <f t="shared" ref="E68:E131" si="5">D68*D68</f>
        <v>60.051436750553918</v>
      </c>
    </row>
    <row r="69" spans="1:5">
      <c r="A69" s="2">
        <v>39856</v>
      </c>
      <c r="B69" s="1">
        <v>2103.3544400000001</v>
      </c>
      <c r="C69" s="1">
        <f t="shared" si="3"/>
        <v>1.3054542330070951</v>
      </c>
      <c r="D69" s="1">
        <f t="shared" si="4"/>
        <v>1.1530277241161446</v>
      </c>
      <c r="E69" s="1">
        <f t="shared" si="5"/>
        <v>1.3294729325804562</v>
      </c>
    </row>
    <row r="70" spans="1:5">
      <c r="A70" s="2">
        <v>39857</v>
      </c>
      <c r="B70" s="1">
        <v>2130.99278</v>
      </c>
      <c r="C70" s="1">
        <f t="shared" si="3"/>
        <v>0.32067080980503782</v>
      </c>
      <c r="D70" s="1">
        <f t="shared" si="4"/>
        <v>0.16824430091408735</v>
      </c>
      <c r="E70" s="1">
        <f t="shared" si="5"/>
        <v>2.8306144790069973E-2</v>
      </c>
    </row>
    <row r="71" spans="1:5">
      <c r="A71" s="2">
        <v>39860</v>
      </c>
      <c r="B71" s="1">
        <v>2137.8372199999999</v>
      </c>
      <c r="C71" s="1">
        <f t="shared" si="3"/>
        <v>-19.279090649744056</v>
      </c>
      <c r="D71" s="1">
        <f t="shared" si="4"/>
        <v>-19.431517158635007</v>
      </c>
      <c r="E71" s="1">
        <f t="shared" si="5"/>
        <v>377.5838590863267</v>
      </c>
    </row>
    <row r="72" spans="1:5">
      <c r="A72" s="2">
        <v>39861</v>
      </c>
      <c r="B72" s="1">
        <v>1762.97684</v>
      </c>
      <c r="C72" s="1">
        <f t="shared" si="3"/>
        <v>-11.877144037704408</v>
      </c>
      <c r="D72" s="1">
        <f t="shared" si="4"/>
        <v>-12.029570546595359</v>
      </c>
      <c r="E72" s="1">
        <f t="shared" si="5"/>
        <v>144.71056753551457</v>
      </c>
    </row>
    <row r="73" spans="1:5">
      <c r="A73" s="2">
        <v>39862</v>
      </c>
      <c r="B73" s="1">
        <v>1565.5423699999999</v>
      </c>
      <c r="C73" s="1">
        <f t="shared" si="3"/>
        <v>5.5990810989354856</v>
      </c>
      <c r="D73" s="1">
        <f t="shared" si="4"/>
        <v>5.4466545900445347</v>
      </c>
      <c r="E73" s="1">
        <f t="shared" si="5"/>
        <v>29.666046223253197</v>
      </c>
    </row>
    <row r="74" spans="1:5">
      <c r="A74" s="2">
        <v>39863</v>
      </c>
      <c r="B74" s="1">
        <v>1655.69877</v>
      </c>
      <c r="C74" s="1">
        <f t="shared" si="3"/>
        <v>0.80881963094787857</v>
      </c>
      <c r="D74" s="1">
        <f t="shared" si="4"/>
        <v>0.65639312205692812</v>
      </c>
      <c r="E74" s="1">
        <f t="shared" si="5"/>
        <v>0.43085193068364136</v>
      </c>
    </row>
    <row r="75" spans="1:5">
      <c r="A75" s="2">
        <v>39864</v>
      </c>
      <c r="B75" s="1">
        <v>1669.1446900000001</v>
      </c>
      <c r="C75" s="1">
        <f t="shared" si="3"/>
        <v>-0.28447368455082384</v>
      </c>
      <c r="D75" s="1">
        <f t="shared" si="4"/>
        <v>-0.43690019344177433</v>
      </c>
      <c r="E75" s="1">
        <f t="shared" si="5"/>
        <v>0.19088177902945982</v>
      </c>
    </row>
    <row r="76" spans="1:5">
      <c r="A76" s="2">
        <v>39868</v>
      </c>
      <c r="B76" s="1">
        <v>1664.4031600000001</v>
      </c>
      <c r="C76" s="1">
        <f t="shared" si="3"/>
        <v>0</v>
      </c>
      <c r="D76" s="1">
        <f t="shared" si="4"/>
        <v>-0.15242650889095047</v>
      </c>
      <c r="E76" s="1">
        <f t="shared" si="5"/>
        <v>2.3233840612683004E-2</v>
      </c>
    </row>
    <row r="77" spans="1:5">
      <c r="A77" s="2">
        <v>39869</v>
      </c>
      <c r="B77" s="1">
        <v>1664.4031600000001</v>
      </c>
      <c r="C77" s="1">
        <f t="shared" si="3"/>
        <v>-0.2130827405323337</v>
      </c>
      <c r="D77" s="1">
        <f t="shared" si="4"/>
        <v>-0.36550924942328417</v>
      </c>
      <c r="E77" s="1">
        <f t="shared" si="5"/>
        <v>0.13359701141397257</v>
      </c>
    </row>
    <row r="78" spans="1:5">
      <c r="A78" s="2">
        <v>39870</v>
      </c>
      <c r="B78" s="1">
        <v>1660.8603800000001</v>
      </c>
      <c r="C78" s="1">
        <f t="shared" si="3"/>
        <v>-0.50118629360717815</v>
      </c>
      <c r="D78" s="1">
        <f t="shared" si="4"/>
        <v>-0.65361280249812859</v>
      </c>
      <c r="E78" s="1">
        <f t="shared" si="5"/>
        <v>0.42720969558945765</v>
      </c>
    </row>
    <row r="79" spans="1:5">
      <c r="A79" s="2">
        <v>39871</v>
      </c>
      <c r="B79" s="1">
        <v>1652.5572</v>
      </c>
      <c r="C79" s="1">
        <f t="shared" si="3"/>
        <v>1.858643404176602E-2</v>
      </c>
      <c r="D79" s="1">
        <f t="shared" si="4"/>
        <v>-0.13384007484918445</v>
      </c>
      <c r="E79" s="1">
        <f t="shared" si="5"/>
        <v>1.7913165635635296E-2</v>
      </c>
    </row>
    <row r="80" spans="1:5">
      <c r="A80" s="2">
        <v>39874</v>
      </c>
      <c r="B80" s="1">
        <v>1652.86438</v>
      </c>
      <c r="C80" s="1">
        <f t="shared" si="3"/>
        <v>0.45642024111797197</v>
      </c>
      <c r="D80" s="1">
        <f t="shared" si="4"/>
        <v>0.30399373222702153</v>
      </c>
      <c r="E80" s="1">
        <f t="shared" si="5"/>
        <v>9.2412189233314068E-2</v>
      </c>
    </row>
    <row r="81" spans="1:5">
      <c r="A81" s="2">
        <v>39875</v>
      </c>
      <c r="B81" s="1">
        <v>1660.42563</v>
      </c>
      <c r="C81" s="1">
        <f t="shared" si="3"/>
        <v>0.50605117163952196</v>
      </c>
      <c r="D81" s="1">
        <f t="shared" si="4"/>
        <v>0.35362466274857152</v>
      </c>
      <c r="E81" s="1">
        <f t="shared" si="5"/>
        <v>0.12505040210404095</v>
      </c>
    </row>
    <row r="82" spans="1:5">
      <c r="A82" s="2">
        <v>39876</v>
      </c>
      <c r="B82" s="1">
        <v>1668.84953</v>
      </c>
      <c r="C82" s="1">
        <f t="shared" si="3"/>
        <v>0</v>
      </c>
      <c r="D82" s="1">
        <f t="shared" si="4"/>
        <v>-0.15242650889095047</v>
      </c>
      <c r="E82" s="1">
        <f t="shared" si="5"/>
        <v>2.3233840612683004E-2</v>
      </c>
    </row>
    <row r="83" spans="1:5">
      <c r="A83" s="2">
        <v>39877</v>
      </c>
      <c r="B83" s="1">
        <v>1668.84953</v>
      </c>
      <c r="C83" s="1">
        <f t="shared" si="3"/>
        <v>0</v>
      </c>
      <c r="D83" s="1">
        <f t="shared" si="4"/>
        <v>-0.15242650889095047</v>
      </c>
      <c r="E83" s="1">
        <f t="shared" si="5"/>
        <v>2.3233840612683004E-2</v>
      </c>
    </row>
    <row r="84" spans="1:5">
      <c r="A84" s="2">
        <v>39878</v>
      </c>
      <c r="B84" s="1">
        <v>1668.84953</v>
      </c>
      <c r="C84" s="1">
        <f t="shared" si="3"/>
        <v>2.9274096159868179</v>
      </c>
      <c r="D84" s="1">
        <f t="shared" si="4"/>
        <v>2.7749831070958675</v>
      </c>
      <c r="E84" s="1">
        <f t="shared" si="5"/>
        <v>7.7005312446674345</v>
      </c>
    </row>
    <row r="85" spans="1:5">
      <c r="A85" s="2">
        <v>39882</v>
      </c>
      <c r="B85" s="1">
        <v>1718.4257</v>
      </c>
      <c r="C85" s="1">
        <f t="shared" si="3"/>
        <v>0</v>
      </c>
      <c r="D85" s="1">
        <f t="shared" si="4"/>
        <v>-0.15242650889095047</v>
      </c>
      <c r="E85" s="1">
        <f t="shared" si="5"/>
        <v>2.3233840612683004E-2</v>
      </c>
    </row>
    <row r="86" spans="1:5">
      <c r="A86" s="2">
        <v>39883</v>
      </c>
      <c r="B86" s="1">
        <v>1718.4257</v>
      </c>
      <c r="C86" s="1">
        <f t="shared" si="3"/>
        <v>0.66834918259007114</v>
      </c>
      <c r="D86" s="1">
        <f t="shared" si="4"/>
        <v>0.5159226736991207</v>
      </c>
      <c r="E86" s="1">
        <f t="shared" si="5"/>
        <v>0.26617620523684937</v>
      </c>
    </row>
    <row r="87" spans="1:5">
      <c r="A87" s="2">
        <v>39884</v>
      </c>
      <c r="B87" s="1">
        <v>1729.9492499999999</v>
      </c>
      <c r="C87" s="1">
        <f t="shared" si="3"/>
        <v>10.723562200953697</v>
      </c>
      <c r="D87" s="1">
        <f t="shared" si="4"/>
        <v>10.571135692062747</v>
      </c>
      <c r="E87" s="1">
        <f t="shared" si="5"/>
        <v>111.74890982000292</v>
      </c>
    </row>
    <row r="88" spans="1:5">
      <c r="A88" s="2">
        <v>39885</v>
      </c>
      <c r="B88" s="1">
        <v>1925.7734800000001</v>
      </c>
      <c r="C88" s="1">
        <f t="shared" si="3"/>
        <v>1.0413966660480318</v>
      </c>
      <c r="D88" s="1">
        <f t="shared" si="4"/>
        <v>0.88897015715708139</v>
      </c>
      <c r="E88" s="1">
        <f t="shared" si="5"/>
        <v>0.79026794031588599</v>
      </c>
    </row>
    <row r="89" spans="1:5">
      <c r="A89" s="2">
        <v>39888</v>
      </c>
      <c r="B89" s="1">
        <v>1945.9332099999999</v>
      </c>
      <c r="C89" s="1">
        <f t="shared" si="3"/>
        <v>4.6075200904844031</v>
      </c>
      <c r="D89" s="1">
        <f t="shared" si="4"/>
        <v>4.4550935815934523</v>
      </c>
      <c r="E89" s="1">
        <f t="shared" si="5"/>
        <v>19.847858820755174</v>
      </c>
    </row>
    <row r="90" spans="1:5">
      <c r="A90" s="2">
        <v>39889</v>
      </c>
      <c r="B90" s="1">
        <v>2037.6901</v>
      </c>
      <c r="C90" s="1">
        <f t="shared" si="3"/>
        <v>-3.1480556795285484</v>
      </c>
      <c r="D90" s="1">
        <f t="shared" si="4"/>
        <v>-3.3004821884194988</v>
      </c>
      <c r="E90" s="1">
        <f t="shared" si="5"/>
        <v>10.893182676074364</v>
      </c>
    </row>
    <row r="91" spans="1:5">
      <c r="A91" s="2">
        <v>39890</v>
      </c>
      <c r="B91" s="1">
        <v>1974.5416700000001</v>
      </c>
      <c r="C91" s="1">
        <f t="shared" si="3"/>
        <v>4.0633476703671958</v>
      </c>
      <c r="D91" s="1">
        <f t="shared" si="4"/>
        <v>3.9109211614762454</v>
      </c>
      <c r="E91" s="1">
        <f t="shared" si="5"/>
        <v>15.295304331282704</v>
      </c>
    </row>
    <row r="92" spans="1:5">
      <c r="A92" s="2">
        <v>39891</v>
      </c>
      <c r="B92" s="1">
        <v>2056.4265300000002</v>
      </c>
      <c r="C92" s="1">
        <f t="shared" si="3"/>
        <v>7.9736080675478993</v>
      </c>
      <c r="D92" s="1">
        <f t="shared" si="4"/>
        <v>7.8211815586569484</v>
      </c>
      <c r="E92" s="1">
        <f t="shared" si="5"/>
        <v>61.170880973475533</v>
      </c>
    </row>
    <row r="93" spans="1:5">
      <c r="A93" s="2">
        <v>39892</v>
      </c>
      <c r="B93" s="1">
        <v>2227.1124100000002</v>
      </c>
      <c r="C93" s="1">
        <f t="shared" si="3"/>
        <v>12.762134698270188</v>
      </c>
      <c r="D93" s="1">
        <f t="shared" si="4"/>
        <v>12.609708189379237</v>
      </c>
      <c r="E93" s="1">
        <f t="shared" si="5"/>
        <v>159.0047406212978</v>
      </c>
    </row>
    <row r="94" spans="1:5">
      <c r="A94" s="2">
        <v>39895</v>
      </c>
      <c r="B94" s="1">
        <v>2530.2730200000001</v>
      </c>
      <c r="C94" s="1">
        <f t="shared" si="3"/>
        <v>-8.331741806406507</v>
      </c>
      <c r="D94" s="1">
        <f t="shared" si="4"/>
        <v>-8.4841683152974579</v>
      </c>
      <c r="E94" s="1">
        <f t="shared" si="5"/>
        <v>71.981112002297309</v>
      </c>
    </row>
    <row r="95" spans="1:5">
      <c r="A95" s="2">
        <v>39896</v>
      </c>
      <c r="B95" s="1">
        <v>2328.0006100000001</v>
      </c>
      <c r="C95" s="1">
        <f t="shared" si="3"/>
        <v>-9.431734233486285</v>
      </c>
      <c r="D95" s="1">
        <f t="shared" si="4"/>
        <v>-9.5841607423772359</v>
      </c>
      <c r="E95" s="1">
        <f t="shared" si="5"/>
        <v>91.856137135724964</v>
      </c>
    </row>
    <row r="96" spans="1:5">
      <c r="A96" s="2">
        <v>39897</v>
      </c>
      <c r="B96" s="1">
        <v>2118.4664400000001</v>
      </c>
      <c r="C96" s="1">
        <f t="shared" si="3"/>
        <v>3.9018424825404998</v>
      </c>
      <c r="D96" s="1">
        <f t="shared" si="4"/>
        <v>3.7494159736495494</v>
      </c>
      <c r="E96" s="1">
        <f t="shared" si="5"/>
        <v>14.058120143458398</v>
      </c>
    </row>
    <row r="97" spans="1:5">
      <c r="A97" s="2">
        <v>39898</v>
      </c>
      <c r="B97" s="1">
        <v>2202.7594600000002</v>
      </c>
      <c r="C97" s="1">
        <f t="shared" si="3"/>
        <v>2.8149186008829452</v>
      </c>
      <c r="D97" s="1">
        <f t="shared" si="4"/>
        <v>2.6624920919919948</v>
      </c>
      <c r="E97" s="1">
        <f t="shared" si="5"/>
        <v>7.0888641399199086</v>
      </c>
    </row>
    <row r="98" spans="1:5">
      <c r="A98" s="2">
        <v>39899</v>
      </c>
      <c r="B98" s="1">
        <v>2265.6462999999999</v>
      </c>
      <c r="C98" s="1">
        <f t="shared" si="3"/>
        <v>-4.523931255374757</v>
      </c>
      <c r="D98" s="1">
        <f t="shared" si="4"/>
        <v>-4.6763577642657079</v>
      </c>
      <c r="E98" s="1">
        <f t="shared" si="5"/>
        <v>21.868321939408169</v>
      </c>
    </row>
    <row r="99" spans="1:5">
      <c r="A99" s="2">
        <v>39902</v>
      </c>
      <c r="B99" s="1">
        <v>2165.43388</v>
      </c>
      <c r="C99" s="1">
        <f t="shared" si="3"/>
        <v>-3.6614466672331134</v>
      </c>
      <c r="D99" s="1">
        <f t="shared" si="4"/>
        <v>-3.8138731761240638</v>
      </c>
      <c r="E99" s="1">
        <f t="shared" si="5"/>
        <v>14.545628603558654</v>
      </c>
    </row>
    <row r="100" spans="1:5">
      <c r="A100" s="2">
        <v>39903</v>
      </c>
      <c r="B100" s="1">
        <v>2087.5816300000001</v>
      </c>
      <c r="C100" s="1">
        <f t="shared" si="3"/>
        <v>-0.69728733730884507</v>
      </c>
      <c r="D100" s="1">
        <f t="shared" si="4"/>
        <v>-0.84971384619979551</v>
      </c>
      <c r="E100" s="1">
        <f t="shared" si="5"/>
        <v>0.72201362042364969</v>
      </c>
    </row>
    <row r="101" spans="1:5">
      <c r="A101" s="2">
        <v>39904</v>
      </c>
      <c r="B101" s="1">
        <v>2073.07582</v>
      </c>
      <c r="C101" s="1">
        <f t="shared" si="3"/>
        <v>2.974376209498323</v>
      </c>
      <c r="D101" s="1">
        <f t="shared" si="4"/>
        <v>2.8219497006073726</v>
      </c>
      <c r="E101" s="1">
        <f t="shared" si="5"/>
        <v>7.9634001127580403</v>
      </c>
    </row>
    <row r="102" spans="1:5">
      <c r="A102" s="2">
        <v>39905</v>
      </c>
      <c r="B102" s="1">
        <v>2135.6630700000001</v>
      </c>
      <c r="C102" s="1">
        <f t="shared" si="3"/>
        <v>7.3703404707806577</v>
      </c>
      <c r="D102" s="1">
        <f t="shared" si="4"/>
        <v>7.2179139618897068</v>
      </c>
      <c r="E102" s="1">
        <f t="shared" si="5"/>
        <v>52.098281961242364</v>
      </c>
    </row>
    <row r="103" spans="1:5">
      <c r="A103" s="2">
        <v>39906</v>
      </c>
      <c r="B103" s="1">
        <v>2299.0145499999999</v>
      </c>
      <c r="C103" s="1">
        <f t="shared" si="3"/>
        <v>2.3914643344311854</v>
      </c>
      <c r="D103" s="1">
        <f t="shared" si="4"/>
        <v>2.239037825540235</v>
      </c>
      <c r="E103" s="1">
        <f t="shared" si="5"/>
        <v>5.0132903841999434</v>
      </c>
    </row>
    <row r="104" spans="1:5">
      <c r="A104" s="2">
        <v>39909</v>
      </c>
      <c r="B104" s="1">
        <v>2354.65735</v>
      </c>
      <c r="C104" s="1">
        <f t="shared" si="3"/>
        <v>-0.37254464283772171</v>
      </c>
      <c r="D104" s="1">
        <f t="shared" si="4"/>
        <v>-0.52497115172867215</v>
      </c>
      <c r="E104" s="1">
        <f t="shared" si="5"/>
        <v>0.2755947101473285</v>
      </c>
    </row>
    <row r="105" spans="1:5">
      <c r="A105" s="2">
        <v>39910</v>
      </c>
      <c r="B105" s="1">
        <v>2345.9015199999999</v>
      </c>
      <c r="C105" s="1">
        <f t="shared" si="3"/>
        <v>-0.72521677033897602</v>
      </c>
      <c r="D105" s="1">
        <f t="shared" si="4"/>
        <v>-0.87764327922992647</v>
      </c>
      <c r="E105" s="1">
        <f t="shared" si="5"/>
        <v>0.77025772557745864</v>
      </c>
    </row>
    <row r="106" spans="1:5">
      <c r="A106" s="2">
        <v>39911</v>
      </c>
      <c r="B106" s="1">
        <v>2328.95019</v>
      </c>
      <c r="C106" s="1">
        <f t="shared" si="3"/>
        <v>8.511011548632812</v>
      </c>
      <c r="D106" s="1">
        <f t="shared" si="4"/>
        <v>8.3585850397418611</v>
      </c>
      <c r="E106" s="1">
        <f t="shared" si="5"/>
        <v>69.865943866596453</v>
      </c>
    </row>
    <row r="107" spans="1:5">
      <c r="A107" s="2">
        <v>39912</v>
      </c>
      <c r="B107" s="1">
        <v>2535.8470400000001</v>
      </c>
      <c r="C107" s="1">
        <f t="shared" si="3"/>
        <v>5.0540002777202622</v>
      </c>
      <c r="D107" s="1">
        <f t="shared" si="4"/>
        <v>4.9015737688293113</v>
      </c>
      <c r="E107" s="1">
        <f t="shared" si="5"/>
        <v>24.025425411275577</v>
      </c>
    </row>
    <row r="108" spans="1:5">
      <c r="A108" s="2">
        <v>39913</v>
      </c>
      <c r="B108" s="1">
        <v>2667.3026599999998</v>
      </c>
      <c r="C108" s="1">
        <f t="shared" si="3"/>
        <v>6.044012894276058</v>
      </c>
      <c r="D108" s="1">
        <f t="shared" si="4"/>
        <v>5.8915863853851071</v>
      </c>
      <c r="E108" s="1">
        <f t="shared" si="5"/>
        <v>34.710790136455152</v>
      </c>
    </row>
    <row r="109" spans="1:5">
      <c r="A109" s="2">
        <v>39916</v>
      </c>
      <c r="B109" s="1">
        <v>2833.4862699999999</v>
      </c>
      <c r="C109" s="1">
        <f t="shared" si="3"/>
        <v>-0.56522124080038727</v>
      </c>
      <c r="D109" s="1">
        <f t="shared" si="4"/>
        <v>-0.71764774969133771</v>
      </c>
      <c r="E109" s="1">
        <f t="shared" si="5"/>
        <v>0.51501829263704091</v>
      </c>
    </row>
    <row r="110" spans="1:5">
      <c r="A110" s="2">
        <v>39917</v>
      </c>
      <c r="B110" s="1">
        <v>2817.5159800000001</v>
      </c>
      <c r="C110" s="1">
        <f t="shared" si="3"/>
        <v>-6.619330672284109</v>
      </c>
      <c r="D110" s="1">
        <f t="shared" si="4"/>
        <v>-6.7717571811750599</v>
      </c>
      <c r="E110" s="1">
        <f t="shared" si="5"/>
        <v>45.856695320795993</v>
      </c>
    </row>
    <row r="111" spans="1:5">
      <c r="A111" s="2">
        <v>39918</v>
      </c>
      <c r="B111" s="1">
        <v>2637.05386</v>
      </c>
      <c r="C111" s="1">
        <f t="shared" si="3"/>
        <v>-1.1988717983402461E-2</v>
      </c>
      <c r="D111" s="1">
        <f t="shared" si="4"/>
        <v>-0.16441522687435292</v>
      </c>
      <c r="E111" s="1">
        <f t="shared" si="5"/>
        <v>2.7032366828144944E-2</v>
      </c>
    </row>
    <row r="112" spans="1:5">
      <c r="A112" s="2">
        <v>39919</v>
      </c>
      <c r="B112" s="1">
        <v>2636.7377299999998</v>
      </c>
      <c r="C112" s="1">
        <f t="shared" si="3"/>
        <v>-6.0357546048424499E-2</v>
      </c>
      <c r="D112" s="1">
        <f t="shared" si="4"/>
        <v>-0.21278405493937497</v>
      </c>
      <c r="E112" s="1">
        <f t="shared" si="5"/>
        <v>4.5277054036442943E-2</v>
      </c>
    </row>
    <row r="113" spans="1:5">
      <c r="A113" s="2">
        <v>39920</v>
      </c>
      <c r="B113" s="1">
        <v>2635.1467400000001</v>
      </c>
      <c r="C113" s="1">
        <f t="shared" si="3"/>
        <v>-0.57283269395872016</v>
      </c>
      <c r="D113" s="1">
        <f t="shared" si="4"/>
        <v>-0.7252592028496706</v>
      </c>
      <c r="E113" s="1">
        <f t="shared" si="5"/>
        <v>0.52600091131813964</v>
      </c>
    </row>
    <row r="114" spans="1:5">
      <c r="A114" s="2">
        <v>39923</v>
      </c>
      <c r="B114" s="1">
        <v>2620.0949099999998</v>
      </c>
      <c r="C114" s="1">
        <f t="shared" si="3"/>
        <v>-3.0585665884986053</v>
      </c>
      <c r="D114" s="1">
        <f t="shared" si="4"/>
        <v>-3.2109930973895557</v>
      </c>
      <c r="E114" s="1">
        <f t="shared" si="5"/>
        <v>10.310476671483373</v>
      </c>
    </row>
    <row r="115" spans="1:5">
      <c r="A115" s="2">
        <v>39924</v>
      </c>
      <c r="B115" s="1">
        <v>2541.1706899999999</v>
      </c>
      <c r="C115" s="1">
        <f t="shared" si="3"/>
        <v>-0.63661940486661961</v>
      </c>
      <c r="D115" s="1">
        <f t="shared" si="4"/>
        <v>-0.78904591375757005</v>
      </c>
      <c r="E115" s="1">
        <f t="shared" si="5"/>
        <v>0.62259345401751864</v>
      </c>
    </row>
    <row r="116" spans="1:5">
      <c r="A116" s="2">
        <v>39925</v>
      </c>
      <c r="B116" s="1">
        <v>2525.0444900000002</v>
      </c>
      <c r="C116" s="1">
        <f t="shared" si="3"/>
        <v>5.9915973481817248</v>
      </c>
      <c r="D116" s="1">
        <f t="shared" si="4"/>
        <v>5.839170839290774</v>
      </c>
      <c r="E116" s="1">
        <f t="shared" si="5"/>
        <v>34.095916090423721</v>
      </c>
    </row>
    <row r="117" spans="1:5">
      <c r="A117" s="2">
        <v>39926</v>
      </c>
      <c r="B117" s="1">
        <v>2680.9592400000001</v>
      </c>
      <c r="C117" s="1">
        <f t="shared" si="3"/>
        <v>-0.81495821324090145</v>
      </c>
      <c r="D117" s="1">
        <f t="shared" si="4"/>
        <v>-0.96738472213185189</v>
      </c>
      <c r="E117" s="1">
        <f t="shared" si="5"/>
        <v>0.93583320061412034</v>
      </c>
    </row>
    <row r="118" spans="1:5">
      <c r="A118" s="2">
        <v>39927</v>
      </c>
      <c r="B118" s="1">
        <v>2659.1993299999999</v>
      </c>
      <c r="C118" s="1">
        <f t="shared" si="3"/>
        <v>-1.9527188704378351</v>
      </c>
      <c r="D118" s="1">
        <f t="shared" si="4"/>
        <v>-2.1051453793287855</v>
      </c>
      <c r="E118" s="1">
        <f t="shared" si="5"/>
        <v>4.4316370681093362</v>
      </c>
    </row>
    <row r="119" spans="1:5">
      <c r="A119" s="2">
        <v>39930</v>
      </c>
      <c r="B119" s="1">
        <v>2607.7763500000001</v>
      </c>
      <c r="C119" s="1">
        <f t="shared" si="3"/>
        <v>-2.109214817751095</v>
      </c>
      <c r="D119" s="1">
        <f t="shared" si="4"/>
        <v>-2.2616413266420454</v>
      </c>
      <c r="E119" s="1">
        <f t="shared" si="5"/>
        <v>5.1150214903751916</v>
      </c>
    </row>
    <row r="120" spans="1:5">
      <c r="A120" s="2">
        <v>39931</v>
      </c>
      <c r="B120" s="1">
        <v>2553.3487599999999</v>
      </c>
      <c r="C120" s="1">
        <f t="shared" si="3"/>
        <v>3.7275488217602368</v>
      </c>
      <c r="D120" s="1">
        <f t="shared" si="4"/>
        <v>3.5751223128692864</v>
      </c>
      <c r="E120" s="1">
        <f t="shared" si="5"/>
        <v>12.781499551975836</v>
      </c>
    </row>
    <row r="121" spans="1:5">
      <c r="A121" s="2">
        <v>39932</v>
      </c>
      <c r="B121" s="1">
        <v>2650.32222</v>
      </c>
      <c r="C121" s="1">
        <f t="shared" si="3"/>
        <v>4.7483096827622955</v>
      </c>
      <c r="D121" s="1">
        <f t="shared" si="4"/>
        <v>4.5958831738713446</v>
      </c>
      <c r="E121" s="1">
        <f t="shared" si="5"/>
        <v>21.122142147873745</v>
      </c>
    </row>
    <row r="122" spans="1:5">
      <c r="A122" s="2">
        <v>39933</v>
      </c>
      <c r="B122" s="1">
        <v>2779.2033499999998</v>
      </c>
      <c r="C122" s="1">
        <f t="shared" si="3"/>
        <v>2.7257824131128117</v>
      </c>
      <c r="D122" s="1">
        <f t="shared" si="4"/>
        <v>2.5733559042218612</v>
      </c>
      <c r="E122" s="1">
        <f t="shared" si="5"/>
        <v>6.6221606097935126</v>
      </c>
    </row>
    <row r="123" spans="1:5">
      <c r="A123" s="2">
        <v>39937</v>
      </c>
      <c r="B123" s="1">
        <v>2856.0002899999999</v>
      </c>
      <c r="C123" s="1">
        <f t="shared" si="3"/>
        <v>2.2813483682683469</v>
      </c>
      <c r="D123" s="1">
        <f t="shared" si="4"/>
        <v>2.1289218593773964</v>
      </c>
      <c r="E123" s="1">
        <f t="shared" si="5"/>
        <v>4.5323082833349106</v>
      </c>
    </row>
    <row r="124" spans="1:5">
      <c r="A124" s="2">
        <v>39938</v>
      </c>
      <c r="B124" s="1">
        <v>2921.9045000000001</v>
      </c>
      <c r="C124" s="1">
        <f t="shared" si="3"/>
        <v>1.7201098635435408</v>
      </c>
      <c r="D124" s="1">
        <f t="shared" si="4"/>
        <v>1.5676833546525903</v>
      </c>
      <c r="E124" s="1">
        <f t="shared" si="5"/>
        <v>2.4576311004547993</v>
      </c>
    </row>
    <row r="125" spans="1:5">
      <c r="A125" s="2">
        <v>39939</v>
      </c>
      <c r="B125" s="1">
        <v>2972.5992200000001</v>
      </c>
      <c r="C125" s="1">
        <f t="shared" si="3"/>
        <v>8.4311378119032465</v>
      </c>
      <c r="D125" s="1">
        <f t="shared" si="4"/>
        <v>8.2787113030122956</v>
      </c>
      <c r="E125" s="1">
        <f t="shared" si="5"/>
        <v>68.537060838623546</v>
      </c>
    </row>
    <row r="126" spans="1:5">
      <c r="A126" s="2">
        <v>39940</v>
      </c>
      <c r="B126" s="1">
        <v>3234.0916699999998</v>
      </c>
      <c r="C126" s="1">
        <f t="shared" si="3"/>
        <v>-0.48636063378385169</v>
      </c>
      <c r="D126" s="1">
        <f t="shared" si="4"/>
        <v>-0.63878714267480219</v>
      </c>
      <c r="E126" s="1">
        <f t="shared" si="5"/>
        <v>0.40804901364663809</v>
      </c>
    </row>
    <row r="127" spans="1:5">
      <c r="A127" s="2">
        <v>39941</v>
      </c>
      <c r="B127" s="1">
        <v>3218.4005099999999</v>
      </c>
      <c r="C127" s="1">
        <f t="shared" si="3"/>
        <v>6.4275196523595559</v>
      </c>
      <c r="D127" s="1">
        <f t="shared" si="4"/>
        <v>6.275093143468605</v>
      </c>
      <c r="E127" s="1">
        <f t="shared" si="5"/>
        <v>39.376793959206701</v>
      </c>
    </row>
    <row r="128" spans="1:5">
      <c r="A128" s="2">
        <v>39945</v>
      </c>
      <c r="B128" s="1">
        <v>3432.0566800000001</v>
      </c>
      <c r="C128" s="1">
        <f t="shared" si="3"/>
        <v>-2.7375993981519073</v>
      </c>
      <c r="D128" s="1">
        <f t="shared" si="4"/>
        <v>-2.8900259070428578</v>
      </c>
      <c r="E128" s="1">
        <f t="shared" si="5"/>
        <v>8.3522497433788931</v>
      </c>
    </row>
    <row r="129" spans="1:5">
      <c r="A129" s="2">
        <v>39946</v>
      </c>
      <c r="B129" s="1">
        <v>3339.3751299999999</v>
      </c>
      <c r="C129" s="1">
        <f t="shared" si="3"/>
        <v>-6.7079320984285014</v>
      </c>
      <c r="D129" s="1">
        <f t="shared" si="4"/>
        <v>-6.8603586073194522</v>
      </c>
      <c r="E129" s="1">
        <f t="shared" si="5"/>
        <v>47.064520221022093</v>
      </c>
    </row>
    <row r="130" spans="1:5">
      <c r="A130" s="2">
        <v>39947</v>
      </c>
      <c r="B130" s="1">
        <v>3122.7198899999999</v>
      </c>
      <c r="C130" s="1">
        <f t="shared" si="3"/>
        <v>0.21479324320674906</v>
      </c>
      <c r="D130" s="1">
        <f t="shared" si="4"/>
        <v>6.2366734315798589E-2</v>
      </c>
      <c r="E130" s="1">
        <f t="shared" si="5"/>
        <v>3.8896095492174094E-3</v>
      </c>
    </row>
    <row r="131" spans="1:5">
      <c r="A131" s="2">
        <v>39948</v>
      </c>
      <c r="B131" s="1">
        <v>3129.4344900000001</v>
      </c>
      <c r="C131" s="1">
        <f t="shared" si="3"/>
        <v>-1.6669492642327217</v>
      </c>
      <c r="D131" s="1">
        <f t="shared" si="4"/>
        <v>-1.8193757731236722</v>
      </c>
      <c r="E131" s="1">
        <f t="shared" si="5"/>
        <v>3.3101282038293598</v>
      </c>
    </row>
    <row r="132" spans="1:5">
      <c r="A132" s="2">
        <v>39951</v>
      </c>
      <c r="B132" s="1">
        <v>3077.7007899999999</v>
      </c>
      <c r="C132" s="1">
        <f t="shared" ref="C132:C195" si="6">LN(B133/B132)*100</f>
        <v>6.0630548492036853</v>
      </c>
      <c r="D132" s="1">
        <f t="shared" ref="D132:D195" si="7">C132-$C$253</f>
        <v>5.9106283403127344</v>
      </c>
      <c r="E132" s="1">
        <f t="shared" ref="E132:E195" si="8">D132*D132</f>
        <v>34.93552737730807</v>
      </c>
    </row>
    <row r="133" spans="1:5">
      <c r="A133" s="2">
        <v>39952</v>
      </c>
      <c r="B133" s="1">
        <v>3270.07647</v>
      </c>
      <c r="C133" s="1">
        <f t="shared" si="6"/>
        <v>5.5174995351682385</v>
      </c>
      <c r="D133" s="1">
        <f t="shared" si="7"/>
        <v>5.3650730262772877</v>
      </c>
      <c r="E133" s="1">
        <f t="shared" si="8"/>
        <v>28.784008577288134</v>
      </c>
    </row>
    <row r="134" spans="1:5">
      <c r="A134" s="2">
        <v>39953</v>
      </c>
      <c r="B134" s="1">
        <v>3455.5732600000001</v>
      </c>
      <c r="C134" s="1">
        <f t="shared" si="6"/>
        <v>-0.14166030511818134</v>
      </c>
      <c r="D134" s="1">
        <f t="shared" si="7"/>
        <v>-0.29408681400913184</v>
      </c>
      <c r="E134" s="1">
        <f t="shared" si="8"/>
        <v>8.6487054174041705E-2</v>
      </c>
    </row>
    <row r="135" spans="1:5">
      <c r="A135" s="2">
        <v>39954</v>
      </c>
      <c r="B135" s="1">
        <v>3450.6815499999998</v>
      </c>
      <c r="C135" s="1">
        <f t="shared" si="6"/>
        <v>-0.25944769569885962</v>
      </c>
      <c r="D135" s="1">
        <f t="shared" si="7"/>
        <v>-0.41187420458981006</v>
      </c>
      <c r="E135" s="1">
        <f t="shared" si="8"/>
        <v>0.16964036040648872</v>
      </c>
    </row>
    <row r="136" spans="1:5">
      <c r="A136" s="2">
        <v>39955</v>
      </c>
      <c r="B136" s="1">
        <v>3441.74044</v>
      </c>
      <c r="C136" s="1">
        <f t="shared" si="6"/>
        <v>-2.4851974244946016</v>
      </c>
      <c r="D136" s="1">
        <f t="shared" si="7"/>
        <v>-2.637623933385552</v>
      </c>
      <c r="E136" s="1">
        <f t="shared" si="8"/>
        <v>6.9570600139682712</v>
      </c>
    </row>
    <row r="137" spans="1:5">
      <c r="A137" s="2">
        <v>39958</v>
      </c>
      <c r="B137" s="1">
        <v>3357.2604900000001</v>
      </c>
      <c r="C137" s="1">
        <f t="shared" si="6"/>
        <v>-5.3006704070556285</v>
      </c>
      <c r="D137" s="1">
        <f t="shared" si="7"/>
        <v>-5.4530969159465794</v>
      </c>
      <c r="E137" s="1">
        <f t="shared" si="8"/>
        <v>29.736265974706097</v>
      </c>
    </row>
    <row r="138" spans="1:5">
      <c r="A138" s="2">
        <v>39959</v>
      </c>
      <c r="B138" s="1">
        <v>3183.9373999999998</v>
      </c>
      <c r="C138" s="1">
        <f t="shared" si="6"/>
        <v>5.1048502549675057</v>
      </c>
      <c r="D138" s="1">
        <f t="shared" si="7"/>
        <v>4.9524237460765548</v>
      </c>
      <c r="E138" s="1">
        <f t="shared" si="8"/>
        <v>24.526500960702936</v>
      </c>
    </row>
    <row r="139" spans="1:5">
      <c r="A139" s="2">
        <v>39960</v>
      </c>
      <c r="B139" s="1">
        <v>3350.6927300000002</v>
      </c>
      <c r="C139" s="1">
        <f t="shared" si="6"/>
        <v>0.89668358454247399</v>
      </c>
      <c r="D139" s="1">
        <f t="shared" si="7"/>
        <v>0.74425707565152355</v>
      </c>
      <c r="E139" s="1">
        <f t="shared" si="8"/>
        <v>0.5539185946573576</v>
      </c>
    </row>
    <row r="140" spans="1:5">
      <c r="A140" s="2">
        <v>39961</v>
      </c>
      <c r="B140" s="1">
        <v>3380.8729499999999</v>
      </c>
      <c r="C140" s="1">
        <f t="shared" si="6"/>
        <v>2.6101506981168607</v>
      </c>
      <c r="D140" s="1">
        <f t="shared" si="7"/>
        <v>2.4577241892259103</v>
      </c>
      <c r="E140" s="1">
        <f t="shared" si="8"/>
        <v>6.0404081903061577</v>
      </c>
    </row>
    <row r="141" spans="1:5">
      <c r="A141" s="2">
        <v>39962</v>
      </c>
      <c r="B141" s="1">
        <v>3470.2805899999998</v>
      </c>
      <c r="C141" s="1">
        <f t="shared" si="6"/>
        <v>4.5958551846738294</v>
      </c>
      <c r="D141" s="1">
        <f t="shared" si="7"/>
        <v>4.4434286757828785</v>
      </c>
      <c r="E141" s="1">
        <f t="shared" si="8"/>
        <v>19.744058396769585</v>
      </c>
    </row>
    <row r="142" spans="1:5">
      <c r="A142" s="2">
        <v>39965</v>
      </c>
      <c r="B142" s="1">
        <v>3633.4913999999999</v>
      </c>
      <c r="C142" s="1">
        <f t="shared" si="6"/>
        <v>0.47409144075548409</v>
      </c>
      <c r="D142" s="1">
        <f t="shared" si="7"/>
        <v>0.3216649318645336</v>
      </c>
      <c r="E142" s="1">
        <f t="shared" si="8"/>
        <v>0.10346832839141504</v>
      </c>
    </row>
    <row r="143" spans="1:5">
      <c r="A143" s="2">
        <v>39966</v>
      </c>
      <c r="B143" s="1">
        <v>3650.75837</v>
      </c>
      <c r="C143" s="1">
        <f t="shared" si="6"/>
        <v>-3.170457332590995</v>
      </c>
      <c r="D143" s="1">
        <f t="shared" si="7"/>
        <v>-3.3228838414819455</v>
      </c>
      <c r="E143" s="1">
        <f t="shared" si="8"/>
        <v>11.041557023981811</v>
      </c>
    </row>
    <row r="144" spans="1:5">
      <c r="A144" s="2">
        <v>39967</v>
      </c>
      <c r="B144" s="1">
        <v>3536.8282300000001</v>
      </c>
      <c r="C144" s="1">
        <f t="shared" si="6"/>
        <v>-5.9135866366210053</v>
      </c>
      <c r="D144" s="1">
        <f t="shared" si="7"/>
        <v>-6.0660131455119561</v>
      </c>
      <c r="E144" s="1">
        <f t="shared" si="8"/>
        <v>36.796515481523855</v>
      </c>
    </row>
    <row r="145" spans="1:5">
      <c r="A145" s="2">
        <v>39968</v>
      </c>
      <c r="B145" s="1">
        <v>3333.7389400000002</v>
      </c>
      <c r="C145" s="1">
        <f t="shared" si="6"/>
        <v>1.6889212356796066</v>
      </c>
      <c r="D145" s="1">
        <f t="shared" si="7"/>
        <v>1.5364947267886562</v>
      </c>
      <c r="E145" s="1">
        <f t="shared" si="8"/>
        <v>2.3608160454493472</v>
      </c>
    </row>
    <row r="146" spans="1:5">
      <c r="A146" s="2">
        <v>39969</v>
      </c>
      <c r="B146" s="1">
        <v>3390.5213199999998</v>
      </c>
      <c r="C146" s="1">
        <f t="shared" si="6"/>
        <v>-5.417742081909374</v>
      </c>
      <c r="D146" s="1">
        <f t="shared" si="7"/>
        <v>-5.5701685908003249</v>
      </c>
      <c r="E146" s="1">
        <f t="shared" si="8"/>
        <v>31.026778129938478</v>
      </c>
    </row>
    <row r="147" spans="1:5">
      <c r="A147" s="2">
        <v>39972</v>
      </c>
      <c r="B147" s="1">
        <v>3211.7188799999999</v>
      </c>
      <c r="C147" s="1">
        <f t="shared" si="6"/>
        <v>-1.7799540085719188</v>
      </c>
      <c r="D147" s="1">
        <f t="shared" si="7"/>
        <v>-1.9323805174628692</v>
      </c>
      <c r="E147" s="1">
        <f t="shared" si="8"/>
        <v>3.7340944642700662</v>
      </c>
    </row>
    <row r="148" spans="1:5">
      <c r="A148" s="2">
        <v>39973</v>
      </c>
      <c r="B148" s="1">
        <v>3155.05753</v>
      </c>
      <c r="C148" s="1">
        <f t="shared" si="6"/>
        <v>3.4252281969999387</v>
      </c>
      <c r="D148" s="1">
        <f t="shared" si="7"/>
        <v>3.2728016881089883</v>
      </c>
      <c r="E148" s="1">
        <f t="shared" si="8"/>
        <v>10.711230889689043</v>
      </c>
    </row>
    <row r="149" spans="1:5">
      <c r="A149" s="2">
        <v>39974</v>
      </c>
      <c r="B149" s="1">
        <v>3264.99755</v>
      </c>
      <c r="C149" s="1">
        <f t="shared" si="6"/>
        <v>3.3728829739239066</v>
      </c>
      <c r="D149" s="1">
        <f t="shared" si="7"/>
        <v>3.2204564650329561</v>
      </c>
      <c r="E149" s="1">
        <f t="shared" si="8"/>
        <v>10.371339843172564</v>
      </c>
    </row>
    <row r="150" spans="1:5">
      <c r="A150" s="2">
        <v>39975</v>
      </c>
      <c r="B150" s="1">
        <v>3377.0003400000001</v>
      </c>
      <c r="C150" s="1">
        <f t="shared" si="6"/>
        <v>-1.5937603295803591</v>
      </c>
      <c r="D150" s="1">
        <f t="shared" si="7"/>
        <v>-1.7461868384713095</v>
      </c>
      <c r="E150" s="1">
        <f t="shared" si="8"/>
        <v>3.0491684748504273</v>
      </c>
    </row>
    <row r="151" spans="1:5">
      <c r="A151" s="2">
        <v>39979</v>
      </c>
      <c r="B151" s="1">
        <v>3323.6056699999999</v>
      </c>
      <c r="C151" s="1">
        <f t="shared" si="6"/>
        <v>-1.3565063482303217</v>
      </c>
      <c r="D151" s="1">
        <f t="shared" si="7"/>
        <v>-1.5089328571212721</v>
      </c>
      <c r="E151" s="1">
        <f t="shared" si="8"/>
        <v>2.2768783673001654</v>
      </c>
    </row>
    <row r="152" spans="1:5">
      <c r="A152" s="2">
        <v>39980</v>
      </c>
      <c r="B152" s="1">
        <v>3278.8251599999999</v>
      </c>
      <c r="C152" s="1">
        <f t="shared" si="6"/>
        <v>-3.9340794590819184</v>
      </c>
      <c r="D152" s="1">
        <f t="shared" si="7"/>
        <v>-4.0865059679728688</v>
      </c>
      <c r="E152" s="1">
        <f t="shared" si="8"/>
        <v>16.699531026277874</v>
      </c>
    </row>
    <row r="153" spans="1:5">
      <c r="A153" s="2">
        <v>39981</v>
      </c>
      <c r="B153" s="1">
        <v>3152.3379399999999</v>
      </c>
      <c r="C153" s="1">
        <f t="shared" si="6"/>
        <v>-8.5629590982457948</v>
      </c>
      <c r="D153" s="1">
        <f t="shared" si="7"/>
        <v>-8.7153856071367457</v>
      </c>
      <c r="E153" s="1">
        <f t="shared" si="8"/>
        <v>75.957946281086336</v>
      </c>
    </row>
    <row r="154" spans="1:5">
      <c r="A154" s="2">
        <v>39982</v>
      </c>
      <c r="B154" s="1">
        <v>2893.6387399999999</v>
      </c>
      <c r="C154" s="1">
        <f t="shared" si="6"/>
        <v>-1.2649398170474924</v>
      </c>
      <c r="D154" s="1">
        <f t="shared" si="7"/>
        <v>-1.4173663259384428</v>
      </c>
      <c r="E154" s="1">
        <f t="shared" si="8"/>
        <v>2.0089273019042402</v>
      </c>
    </row>
    <row r="155" spans="1:5">
      <c r="A155" s="2">
        <v>39983</v>
      </c>
      <c r="B155" s="1">
        <v>2857.2664799999998</v>
      </c>
      <c r="C155" s="1">
        <f t="shared" si="6"/>
        <v>-5.8004770941469994</v>
      </c>
      <c r="D155" s="1">
        <f t="shared" si="7"/>
        <v>-5.9529036030379503</v>
      </c>
      <c r="E155" s="1">
        <f t="shared" si="8"/>
        <v>35.437061307062208</v>
      </c>
    </row>
    <row r="156" spans="1:5">
      <c r="A156" s="2">
        <v>39986</v>
      </c>
      <c r="B156" s="1">
        <v>2696.2465000000002</v>
      </c>
      <c r="C156" s="1">
        <f t="shared" si="6"/>
        <v>-6.1219419055692947</v>
      </c>
      <c r="D156" s="1">
        <f t="shared" si="7"/>
        <v>-6.2743684144602456</v>
      </c>
      <c r="E156" s="1">
        <f t="shared" si="8"/>
        <v>39.367699000376376</v>
      </c>
    </row>
    <row r="157" spans="1:5">
      <c r="A157" s="2">
        <v>39987</v>
      </c>
      <c r="B157" s="1">
        <v>2536.13483</v>
      </c>
      <c r="C157" s="1">
        <f t="shared" si="6"/>
        <v>3.225802493827532</v>
      </c>
      <c r="D157" s="1">
        <f t="shared" si="7"/>
        <v>3.0733759849365816</v>
      </c>
      <c r="E157" s="1">
        <f t="shared" si="8"/>
        <v>9.4456399447849027</v>
      </c>
    </row>
    <row r="158" spans="1:5">
      <c r="A158" s="2">
        <v>39988</v>
      </c>
      <c r="B158" s="1">
        <v>2619.27936</v>
      </c>
      <c r="C158" s="1">
        <f t="shared" si="6"/>
        <v>1.7761443548660545</v>
      </c>
      <c r="D158" s="1">
        <f t="shared" si="7"/>
        <v>1.623717845975104</v>
      </c>
      <c r="E158" s="1">
        <f t="shared" si="8"/>
        <v>2.6364596433380316</v>
      </c>
    </row>
    <row r="159" spans="1:5">
      <c r="A159" s="2">
        <v>39989</v>
      </c>
      <c r="B159" s="1">
        <v>2666.2171499999999</v>
      </c>
      <c r="C159" s="1">
        <f t="shared" si="6"/>
        <v>5.2772611521885313</v>
      </c>
      <c r="D159" s="1">
        <f t="shared" si="7"/>
        <v>5.1248346432975804</v>
      </c>
      <c r="E159" s="1">
        <f t="shared" si="8"/>
        <v>26.263930121143037</v>
      </c>
    </row>
    <row r="160" spans="1:5">
      <c r="A160" s="2">
        <v>39990</v>
      </c>
      <c r="B160" s="1">
        <v>2810.6992100000002</v>
      </c>
      <c r="C160" s="1">
        <f t="shared" si="6"/>
        <v>1.4237370165768843</v>
      </c>
      <c r="D160" s="1">
        <f t="shared" si="7"/>
        <v>1.2713105076859339</v>
      </c>
      <c r="E160" s="1">
        <f t="shared" si="8"/>
        <v>1.616230406952667</v>
      </c>
    </row>
    <row r="161" spans="1:5">
      <c r="A161" s="2">
        <v>39993</v>
      </c>
      <c r="B161" s="1">
        <v>2851.0023999999999</v>
      </c>
      <c r="C161" s="1">
        <f t="shared" si="6"/>
        <v>3.6530936432820003</v>
      </c>
      <c r="D161" s="1">
        <f t="shared" si="7"/>
        <v>3.5006671343910498</v>
      </c>
      <c r="E161" s="1">
        <f t="shared" si="8"/>
        <v>12.254670385805644</v>
      </c>
    </row>
    <row r="162" spans="1:5">
      <c r="A162" s="2">
        <v>39994</v>
      </c>
      <c r="B162" s="1">
        <v>2957.07791</v>
      </c>
      <c r="C162" s="1">
        <f t="shared" si="6"/>
        <v>-2.6483834850503714</v>
      </c>
      <c r="D162" s="1">
        <f t="shared" si="7"/>
        <v>-2.8008099939413218</v>
      </c>
      <c r="E162" s="1">
        <f t="shared" si="8"/>
        <v>7.8445366221615869</v>
      </c>
    </row>
    <row r="163" spans="1:5">
      <c r="A163" s="2">
        <v>39995</v>
      </c>
      <c r="B163" s="1">
        <v>2879.7910900000002</v>
      </c>
      <c r="C163" s="1">
        <f t="shared" si="6"/>
        <v>0.74098312597688554</v>
      </c>
      <c r="D163" s="1">
        <f t="shared" si="7"/>
        <v>0.5885566170859351</v>
      </c>
      <c r="E163" s="1">
        <f t="shared" si="8"/>
        <v>0.34639889151564002</v>
      </c>
    </row>
    <row r="164" spans="1:5">
      <c r="A164" s="2">
        <v>39996</v>
      </c>
      <c r="B164" s="1">
        <v>2901.2091099999998</v>
      </c>
      <c r="C164" s="1">
        <f t="shared" si="6"/>
        <v>-3.0597263510271415</v>
      </c>
      <c r="D164" s="1">
        <f t="shared" si="7"/>
        <v>-3.212152859918092</v>
      </c>
      <c r="E164" s="1">
        <f t="shared" si="8"/>
        <v>10.317925995479976</v>
      </c>
    </row>
    <row r="165" spans="1:5">
      <c r="A165" s="2">
        <v>39997</v>
      </c>
      <c r="B165" s="1">
        <v>2813.7843499999999</v>
      </c>
      <c r="C165" s="1">
        <f t="shared" si="6"/>
        <v>-4.7846838798638123</v>
      </c>
      <c r="D165" s="1">
        <f t="shared" si="7"/>
        <v>-4.9371103887547632</v>
      </c>
      <c r="E165" s="1">
        <f t="shared" si="8"/>
        <v>24.375058990750208</v>
      </c>
    </row>
    <row r="166" spans="1:5">
      <c r="A166" s="2">
        <v>40000</v>
      </c>
      <c r="B166" s="1">
        <v>2682.3237300000001</v>
      </c>
      <c r="C166" s="1">
        <f t="shared" si="6"/>
        <v>0.75065282323293081</v>
      </c>
      <c r="D166" s="1">
        <f t="shared" si="7"/>
        <v>0.59822631434198037</v>
      </c>
      <c r="E166" s="1">
        <f t="shared" si="8"/>
        <v>0.3578747231711899</v>
      </c>
    </row>
    <row r="167" spans="1:5">
      <c r="A167" s="2">
        <v>40001</v>
      </c>
      <c r="B167" s="1">
        <v>2702.5344300000002</v>
      </c>
      <c r="C167" s="1">
        <f t="shared" si="6"/>
        <v>-4.7633180951211171</v>
      </c>
      <c r="D167" s="1">
        <f t="shared" si="7"/>
        <v>-4.915744604012068</v>
      </c>
      <c r="E167" s="1">
        <f t="shared" si="8"/>
        <v>24.164545011873763</v>
      </c>
    </row>
    <row r="168" spans="1:5">
      <c r="A168" s="2">
        <v>40002</v>
      </c>
      <c r="B168" s="1">
        <v>2576.8219300000001</v>
      </c>
      <c r="C168" s="1">
        <f t="shared" si="6"/>
        <v>2.184002926942906</v>
      </c>
      <c r="D168" s="1">
        <f t="shared" si="7"/>
        <v>2.0315764180519555</v>
      </c>
      <c r="E168" s="1">
        <f t="shared" si="8"/>
        <v>4.1273027423848143</v>
      </c>
    </row>
    <row r="169" spans="1:5">
      <c r="A169" s="2">
        <v>40003</v>
      </c>
      <c r="B169" s="1">
        <v>2633.7188500000002</v>
      </c>
      <c r="C169" s="1">
        <f t="shared" si="6"/>
        <v>-2.1783150743990252</v>
      </c>
      <c r="D169" s="1">
        <f t="shared" si="7"/>
        <v>-2.3307415832899756</v>
      </c>
      <c r="E169" s="1">
        <f t="shared" si="8"/>
        <v>5.4323563280770619</v>
      </c>
    </row>
    <row r="170" spans="1:5">
      <c r="A170" s="2">
        <v>40004</v>
      </c>
      <c r="B170" s="1">
        <v>2576.9684999999999</v>
      </c>
      <c r="C170" s="1">
        <f t="shared" si="6"/>
        <v>-3.1684214269937354</v>
      </c>
      <c r="D170" s="1">
        <f t="shared" si="7"/>
        <v>-3.3208479358846859</v>
      </c>
      <c r="E170" s="1">
        <f t="shared" si="8"/>
        <v>11.028031013269578</v>
      </c>
    </row>
    <row r="171" spans="1:5">
      <c r="A171" s="2">
        <v>40007</v>
      </c>
      <c r="B171" s="1">
        <v>2496.5992200000001</v>
      </c>
      <c r="C171" s="1">
        <f t="shared" si="6"/>
        <v>3.4800818781149734</v>
      </c>
      <c r="D171" s="1">
        <f t="shared" si="7"/>
        <v>3.3276553692240229</v>
      </c>
      <c r="E171" s="1">
        <f t="shared" si="8"/>
        <v>11.073290256325468</v>
      </c>
    </row>
    <row r="172" spans="1:5">
      <c r="A172" s="2">
        <v>40008</v>
      </c>
      <c r="B172" s="1">
        <v>2585.01242</v>
      </c>
      <c r="C172" s="1">
        <f t="shared" si="6"/>
        <v>4.3203576566214759</v>
      </c>
      <c r="D172" s="1">
        <f t="shared" si="7"/>
        <v>4.167931147730525</v>
      </c>
      <c r="E172" s="1">
        <f t="shared" si="8"/>
        <v>17.371650052222293</v>
      </c>
    </row>
    <row r="173" spans="1:5">
      <c r="A173" s="2">
        <v>40009</v>
      </c>
      <c r="B173" s="1">
        <v>2699.14185</v>
      </c>
      <c r="C173" s="1">
        <f t="shared" si="6"/>
        <v>1.4587779164339092</v>
      </c>
      <c r="D173" s="1">
        <f t="shared" si="7"/>
        <v>1.3063514075429588</v>
      </c>
      <c r="E173" s="1">
        <f t="shared" si="8"/>
        <v>1.7065539999894694</v>
      </c>
    </row>
    <row r="174" spans="1:5">
      <c r="A174" s="2">
        <v>40010</v>
      </c>
      <c r="B174" s="1">
        <v>2738.8049299999998</v>
      </c>
      <c r="C174" s="1">
        <f t="shared" si="6"/>
        <v>4.2173847162524227</v>
      </c>
      <c r="D174" s="1">
        <f t="shared" si="7"/>
        <v>4.0649582073614718</v>
      </c>
      <c r="E174" s="1">
        <f t="shared" si="8"/>
        <v>16.52388522759539</v>
      </c>
    </row>
    <row r="175" spans="1:5">
      <c r="A175" s="2">
        <v>40011</v>
      </c>
      <c r="B175" s="1">
        <v>2856.7811400000001</v>
      </c>
      <c r="C175" s="1">
        <f t="shared" si="6"/>
        <v>7.8646780833802055</v>
      </c>
      <c r="D175" s="1">
        <f t="shared" si="7"/>
        <v>7.7122515744892546</v>
      </c>
      <c r="E175" s="1">
        <f t="shared" si="8"/>
        <v>59.478824348211987</v>
      </c>
    </row>
    <row r="176" spans="1:5">
      <c r="A176" s="2">
        <v>40014</v>
      </c>
      <c r="B176" s="1">
        <v>3090.52907</v>
      </c>
      <c r="C176" s="1">
        <f t="shared" si="6"/>
        <v>0.80437264417363497</v>
      </c>
      <c r="D176" s="1">
        <f t="shared" si="7"/>
        <v>0.65194613528268452</v>
      </c>
      <c r="E176" s="1">
        <f t="shared" si="8"/>
        <v>0.4250337633100284</v>
      </c>
    </row>
    <row r="177" spans="1:5">
      <c r="A177" s="2">
        <v>40015</v>
      </c>
      <c r="B177" s="1">
        <v>3115.4886900000001</v>
      </c>
      <c r="C177" s="1">
        <f t="shared" si="6"/>
        <v>-3.0526839710465197</v>
      </c>
      <c r="D177" s="1">
        <f t="shared" si="7"/>
        <v>-3.2051104799374701</v>
      </c>
      <c r="E177" s="1">
        <f t="shared" si="8"/>
        <v>10.272733188605001</v>
      </c>
    </row>
    <row r="178" spans="1:5">
      <c r="A178" s="2">
        <v>40016</v>
      </c>
      <c r="B178" s="1">
        <v>3021.8196499999999</v>
      </c>
      <c r="C178" s="1">
        <f t="shared" si="6"/>
        <v>1.9733359723603727</v>
      </c>
      <c r="D178" s="1">
        <f t="shared" si="7"/>
        <v>1.8209094634694223</v>
      </c>
      <c r="E178" s="1">
        <f t="shared" si="8"/>
        <v>3.3157112741524992</v>
      </c>
    </row>
    <row r="179" spans="1:5">
      <c r="A179" s="2">
        <v>40017</v>
      </c>
      <c r="B179" s="1">
        <v>3082.0425500000001</v>
      </c>
      <c r="C179" s="1">
        <f t="shared" si="6"/>
        <v>3.1947732376933753</v>
      </c>
      <c r="D179" s="1">
        <f t="shared" si="7"/>
        <v>3.0423467288024248</v>
      </c>
      <c r="E179" s="1">
        <f t="shared" si="8"/>
        <v>9.2558736182548156</v>
      </c>
    </row>
    <row r="180" spans="1:5">
      <c r="A180" s="2">
        <v>40018</v>
      </c>
      <c r="B180" s="1">
        <v>3182.09656</v>
      </c>
      <c r="C180" s="1">
        <f t="shared" si="6"/>
        <v>0.61490052796438566</v>
      </c>
      <c r="D180" s="1">
        <f t="shared" si="7"/>
        <v>0.46247401907343522</v>
      </c>
      <c r="E180" s="1">
        <f t="shared" si="8"/>
        <v>0.21388221831793611</v>
      </c>
    </row>
    <row r="181" spans="1:5">
      <c r="A181" s="2">
        <v>40021</v>
      </c>
      <c r="B181" s="1">
        <v>3201.7235700000001</v>
      </c>
      <c r="C181" s="1">
        <f t="shared" si="6"/>
        <v>-2.9714999159867186</v>
      </c>
      <c r="D181" s="1">
        <f t="shared" si="7"/>
        <v>-3.123926424877669</v>
      </c>
      <c r="E181" s="1">
        <f t="shared" si="8"/>
        <v>9.758916308048974</v>
      </c>
    </row>
    <row r="182" spans="1:5">
      <c r="A182" s="2">
        <v>40022</v>
      </c>
      <c r="B182" s="1">
        <v>3107.9839900000002</v>
      </c>
      <c r="C182" s="1">
        <f t="shared" si="6"/>
        <v>-5.1008317103043241</v>
      </c>
      <c r="D182" s="1">
        <f t="shared" si="7"/>
        <v>-5.253258219195275</v>
      </c>
      <c r="E182" s="1">
        <f t="shared" si="8"/>
        <v>27.596721917542713</v>
      </c>
    </row>
    <row r="183" spans="1:5">
      <c r="A183" s="2">
        <v>40023</v>
      </c>
      <c r="B183" s="1">
        <v>2953.4263299999998</v>
      </c>
      <c r="C183" s="1">
        <f t="shared" si="6"/>
        <v>1.4049633802578487</v>
      </c>
      <c r="D183" s="1">
        <f t="shared" si="7"/>
        <v>1.2525368713668983</v>
      </c>
      <c r="E183" s="1">
        <f t="shared" si="8"/>
        <v>1.568848614133578</v>
      </c>
    </row>
    <row r="184" spans="1:5">
      <c r="A184" s="2">
        <v>40024</v>
      </c>
      <c r="B184" s="1">
        <v>2995.2137499999999</v>
      </c>
      <c r="C184" s="1">
        <f t="shared" si="6"/>
        <v>3.0288861860949057</v>
      </c>
      <c r="D184" s="1">
        <f t="shared" si="7"/>
        <v>2.8764596772039552</v>
      </c>
      <c r="E184" s="1">
        <f t="shared" si="8"/>
        <v>8.2740202745802822</v>
      </c>
    </row>
    <row r="185" spans="1:5">
      <c r="A185" s="2">
        <v>40025</v>
      </c>
      <c r="B185" s="1">
        <v>3087.3232699999999</v>
      </c>
      <c r="C185" s="1">
        <f t="shared" si="6"/>
        <v>6.1169824506449384</v>
      </c>
      <c r="D185" s="1">
        <f t="shared" si="7"/>
        <v>5.9645559417539875</v>
      </c>
      <c r="E185" s="1">
        <f t="shared" si="8"/>
        <v>35.575927582312794</v>
      </c>
    </row>
    <row r="186" spans="1:5">
      <c r="A186" s="2">
        <v>40028</v>
      </c>
      <c r="B186" s="1">
        <v>3282.06988</v>
      </c>
      <c r="C186" s="1">
        <f t="shared" si="6"/>
        <v>0.44182478731004499</v>
      </c>
      <c r="D186" s="1">
        <f t="shared" si="7"/>
        <v>0.28939827841909449</v>
      </c>
      <c r="E186" s="1">
        <f t="shared" si="8"/>
        <v>8.3751363551935729E-2</v>
      </c>
    </row>
    <row r="187" spans="1:5">
      <c r="A187" s="2">
        <v>40029</v>
      </c>
      <c r="B187" s="1">
        <v>3296.6029600000002</v>
      </c>
      <c r="C187" s="1">
        <f t="shared" si="6"/>
        <v>2.807009129198252</v>
      </c>
      <c r="D187" s="1">
        <f t="shared" si="7"/>
        <v>2.6545826203073015</v>
      </c>
      <c r="E187" s="1">
        <f t="shared" si="8"/>
        <v>7.046808888037579</v>
      </c>
    </row>
    <row r="188" spans="1:5">
      <c r="A188" s="2">
        <v>40030</v>
      </c>
      <c r="B188" s="1">
        <v>3390.4498899999999</v>
      </c>
      <c r="C188" s="1">
        <f t="shared" si="6"/>
        <v>0.44259768522299603</v>
      </c>
      <c r="D188" s="1">
        <f t="shared" si="7"/>
        <v>0.29017117633204559</v>
      </c>
      <c r="E188" s="1">
        <f t="shared" si="8"/>
        <v>8.4199311573923089E-2</v>
      </c>
    </row>
    <row r="189" spans="1:5">
      <c r="A189" s="2">
        <v>40031</v>
      </c>
      <c r="B189" s="1">
        <v>3405.4892</v>
      </c>
      <c r="C189" s="1">
        <f t="shared" si="6"/>
        <v>-2.2332873414740546</v>
      </c>
      <c r="D189" s="1">
        <f t="shared" si="7"/>
        <v>-2.3857138503650051</v>
      </c>
      <c r="E189" s="1">
        <f t="shared" si="8"/>
        <v>5.6916305758234174</v>
      </c>
    </row>
    <row r="190" spans="1:5">
      <c r="A190" s="2">
        <v>40032</v>
      </c>
      <c r="B190" s="1">
        <v>3330.27781</v>
      </c>
      <c r="C190" s="1">
        <f t="shared" si="6"/>
        <v>2.1532853399845808</v>
      </c>
      <c r="D190" s="1">
        <f t="shared" si="7"/>
        <v>2.0008588310936304</v>
      </c>
      <c r="E190" s="1">
        <f t="shared" si="8"/>
        <v>4.0034360619653686</v>
      </c>
    </row>
    <row r="191" spans="1:5">
      <c r="A191" s="2">
        <v>40035</v>
      </c>
      <c r="B191" s="1">
        <v>3402.7658299999998</v>
      </c>
      <c r="C191" s="1">
        <f t="shared" si="6"/>
        <v>-1.5095540587562988</v>
      </c>
      <c r="D191" s="1">
        <f t="shared" si="7"/>
        <v>-1.6619805676472492</v>
      </c>
      <c r="E191" s="1">
        <f t="shared" si="8"/>
        <v>2.7621794072370727</v>
      </c>
    </row>
    <row r="192" spans="1:5">
      <c r="A192" s="2">
        <v>40036</v>
      </c>
      <c r="B192" s="1">
        <v>3351.7849999999999</v>
      </c>
      <c r="C192" s="1">
        <f t="shared" si="6"/>
        <v>-2.804309752768511</v>
      </c>
      <c r="D192" s="1">
        <f t="shared" si="7"/>
        <v>-2.9567362616594615</v>
      </c>
      <c r="E192" s="1">
        <f t="shared" si="8"/>
        <v>8.7422893210119668</v>
      </c>
    </row>
    <row r="193" spans="1:5">
      <c r="A193" s="2">
        <v>40037</v>
      </c>
      <c r="B193" s="1">
        <v>3259.0962800000002</v>
      </c>
      <c r="C193" s="1">
        <f t="shared" si="6"/>
        <v>5.1203498286403502</v>
      </c>
      <c r="D193" s="1">
        <f t="shared" si="7"/>
        <v>4.9679233197493993</v>
      </c>
      <c r="E193" s="1">
        <f t="shared" si="8"/>
        <v>24.680262110909894</v>
      </c>
    </row>
    <row r="194" spans="1:5">
      <c r="A194" s="2">
        <v>40038</v>
      </c>
      <c r="B194" s="1">
        <v>3430.3196200000002</v>
      </c>
      <c r="C194" s="1">
        <f t="shared" si="6"/>
        <v>-0.26348176387710004</v>
      </c>
      <c r="D194" s="1">
        <f t="shared" si="7"/>
        <v>-0.41590827276805054</v>
      </c>
      <c r="E194" s="1">
        <f t="shared" si="8"/>
        <v>0.17297969135690314</v>
      </c>
    </row>
    <row r="195" spans="1:5">
      <c r="A195" s="2">
        <v>40039</v>
      </c>
      <c r="B195" s="1">
        <v>3421.2932500000002</v>
      </c>
      <c r="C195" s="1">
        <f t="shared" si="6"/>
        <v>-5.6774979990055723</v>
      </c>
      <c r="D195" s="1">
        <f t="shared" si="7"/>
        <v>-5.8299245078965232</v>
      </c>
      <c r="E195" s="1">
        <f t="shared" si="8"/>
        <v>33.988019767772521</v>
      </c>
    </row>
    <row r="196" spans="1:5">
      <c r="A196" s="2">
        <v>40042</v>
      </c>
      <c r="B196" s="1">
        <v>3232.4605999999999</v>
      </c>
      <c r="C196" s="1">
        <f t="shared" ref="C196:C249" si="9">LN(B197/B196)*100</f>
        <v>0.36667956810194463</v>
      </c>
      <c r="D196" s="1">
        <f t="shared" ref="D196:D249" si="10">C196-$C$253</f>
        <v>0.21425305921099416</v>
      </c>
      <c r="E196" s="1">
        <f t="shared" ref="E196:E249" si="11">D196*D196</f>
        <v>4.5904373381269771E-2</v>
      </c>
    </row>
    <row r="197" spans="1:5">
      <c r="A197" s="2">
        <v>40043</v>
      </c>
      <c r="B197" s="1">
        <v>3244.3351299999999</v>
      </c>
      <c r="C197" s="1">
        <f t="shared" si="9"/>
        <v>-0.81004689260728269</v>
      </c>
      <c r="D197" s="1">
        <f t="shared" si="10"/>
        <v>-0.96247340149823313</v>
      </c>
      <c r="E197" s="1">
        <f t="shared" si="11"/>
        <v>0.92635504859157902</v>
      </c>
    </row>
    <row r="198" spans="1:5">
      <c r="A198" s="2">
        <v>40044</v>
      </c>
      <c r="B198" s="1">
        <v>3218.1606499999998</v>
      </c>
      <c r="C198" s="1">
        <f t="shared" si="9"/>
        <v>2.1779410871031035</v>
      </c>
      <c r="D198" s="1">
        <f t="shared" si="10"/>
        <v>2.0255145782121531</v>
      </c>
      <c r="E198" s="1">
        <f t="shared" si="11"/>
        <v>4.102709306549956</v>
      </c>
    </row>
    <row r="199" spans="1:5">
      <c r="A199" s="2">
        <v>40045</v>
      </c>
      <c r="B199" s="1">
        <v>3289.0191199999999</v>
      </c>
      <c r="C199" s="1">
        <f t="shared" si="9"/>
        <v>0.40145193745292584</v>
      </c>
      <c r="D199" s="1">
        <f t="shared" si="10"/>
        <v>0.24902542856197538</v>
      </c>
      <c r="E199" s="1">
        <f t="shared" si="11"/>
        <v>6.2013664070475503E-2</v>
      </c>
    </row>
    <row r="200" spans="1:5">
      <c r="A200" s="2">
        <v>40046</v>
      </c>
      <c r="B200" s="1">
        <v>3302.2494900000002</v>
      </c>
      <c r="C200" s="1">
        <f t="shared" si="9"/>
        <v>3.9250503125123433</v>
      </c>
      <c r="D200" s="1">
        <f t="shared" si="10"/>
        <v>3.7726238036213928</v>
      </c>
      <c r="E200" s="1">
        <f t="shared" si="11"/>
        <v>14.232690363650745</v>
      </c>
    </row>
    <row r="201" spans="1:5">
      <c r="A201" s="2">
        <v>40049</v>
      </c>
      <c r="B201" s="1">
        <v>3434.4417800000001</v>
      </c>
      <c r="C201" s="1">
        <f t="shared" si="9"/>
        <v>-0.54989287518963859</v>
      </c>
      <c r="D201" s="1">
        <f t="shared" si="10"/>
        <v>-0.70231938408058903</v>
      </c>
      <c r="E201" s="1">
        <f t="shared" si="11"/>
        <v>0.49325251725533792</v>
      </c>
    </row>
    <row r="202" spans="1:5">
      <c r="A202" s="2">
        <v>40050</v>
      </c>
      <c r="B202" s="1">
        <v>3415.6078600000001</v>
      </c>
      <c r="C202" s="1">
        <f t="shared" si="9"/>
        <v>-0.80139818590753853</v>
      </c>
      <c r="D202" s="1">
        <f t="shared" si="10"/>
        <v>-0.95382469479848897</v>
      </c>
      <c r="E202" s="1">
        <f t="shared" si="11"/>
        <v>0.90978154840743064</v>
      </c>
    </row>
    <row r="203" spans="1:5">
      <c r="A203" s="2">
        <v>40051</v>
      </c>
      <c r="B203" s="1">
        <v>3388.3446300000001</v>
      </c>
      <c r="C203" s="1">
        <f t="shared" si="9"/>
        <v>-0.6801384027467644</v>
      </c>
      <c r="D203" s="1">
        <f t="shared" si="10"/>
        <v>-0.83256491163771484</v>
      </c>
      <c r="E203" s="1">
        <f t="shared" si="11"/>
        <v>0.69316433209031592</v>
      </c>
    </row>
    <row r="204" spans="1:5">
      <c r="A204" s="2">
        <v>40052</v>
      </c>
      <c r="B204" s="1">
        <v>3365.3773900000001</v>
      </c>
      <c r="C204" s="1">
        <f t="shared" si="9"/>
        <v>2.2229748728067276</v>
      </c>
      <c r="D204" s="1">
        <f t="shared" si="10"/>
        <v>2.0705483639157771</v>
      </c>
      <c r="E204" s="1">
        <f t="shared" si="11"/>
        <v>4.2871705273143013</v>
      </c>
    </row>
    <row r="205" spans="1:5">
      <c r="A205" s="2">
        <v>40053</v>
      </c>
      <c r="B205" s="1">
        <v>3441.0266000000001</v>
      </c>
      <c r="C205" s="1">
        <f t="shared" si="9"/>
        <v>-1.6338952219539131</v>
      </c>
      <c r="D205" s="1">
        <f t="shared" si="10"/>
        <v>-1.7863217308448636</v>
      </c>
      <c r="E205" s="1">
        <f t="shared" si="11"/>
        <v>3.1909453260885892</v>
      </c>
    </row>
    <row r="206" spans="1:5">
      <c r="A206" s="2">
        <v>40056</v>
      </c>
      <c r="B206" s="1">
        <v>3385.2606500000002</v>
      </c>
      <c r="C206" s="1">
        <f t="shared" si="9"/>
        <v>0.23263003192385373</v>
      </c>
      <c r="D206" s="1">
        <f t="shared" si="10"/>
        <v>8.0203523032903262E-2</v>
      </c>
      <c r="E206" s="1">
        <f t="shared" si="11"/>
        <v>6.4326051068894444E-3</v>
      </c>
    </row>
    <row r="207" spans="1:5">
      <c r="A207" s="2">
        <v>40057</v>
      </c>
      <c r="B207" s="1">
        <v>3393.1449499999999</v>
      </c>
      <c r="C207" s="1">
        <f t="shared" si="9"/>
        <v>-2.6527891018637377</v>
      </c>
      <c r="D207" s="1">
        <f t="shared" si="10"/>
        <v>-2.8052156107546882</v>
      </c>
      <c r="E207" s="1">
        <f t="shared" si="11"/>
        <v>7.8692346228217982</v>
      </c>
    </row>
    <row r="208" spans="1:5">
      <c r="A208" s="2">
        <v>40058</v>
      </c>
      <c r="B208" s="1">
        <v>3304.3154100000002</v>
      </c>
      <c r="C208" s="1">
        <f t="shared" si="9"/>
        <v>0.64808362767379846</v>
      </c>
      <c r="D208" s="1">
        <f t="shared" si="10"/>
        <v>0.49565711878284802</v>
      </c>
      <c r="E208" s="1">
        <f t="shared" si="11"/>
        <v>0.24567597940011432</v>
      </c>
    </row>
    <row r="209" spans="1:5">
      <c r="A209" s="2">
        <v>40059</v>
      </c>
      <c r="B209" s="1">
        <v>3325.7996800000001</v>
      </c>
      <c r="C209" s="1">
        <f t="shared" si="9"/>
        <v>-0.39899479658165465</v>
      </c>
      <c r="D209" s="1">
        <f t="shared" si="10"/>
        <v>-0.55142130547260515</v>
      </c>
      <c r="E209" s="1">
        <f t="shared" si="11"/>
        <v>0.30406545612911212</v>
      </c>
    </row>
    <row r="210" spans="1:5">
      <c r="A210" s="2">
        <v>40060</v>
      </c>
      <c r="B210" s="1">
        <v>3312.5563499999998</v>
      </c>
      <c r="C210" s="1">
        <f t="shared" si="9"/>
        <v>0.32701808380850983</v>
      </c>
      <c r="D210" s="1">
        <f t="shared" si="10"/>
        <v>0.17459157491755936</v>
      </c>
      <c r="E210" s="1">
        <f t="shared" si="11"/>
        <v>3.0482218032193743E-2</v>
      </c>
    </row>
    <row r="211" spans="1:5">
      <c r="A211" s="2">
        <v>40063</v>
      </c>
      <c r="B211" s="1">
        <v>3323.4067399999999</v>
      </c>
      <c r="C211" s="1">
        <f t="shared" si="9"/>
        <v>2.2305156695481201</v>
      </c>
      <c r="D211" s="1">
        <f t="shared" si="10"/>
        <v>2.0780891606571696</v>
      </c>
      <c r="E211" s="1">
        <f t="shared" si="11"/>
        <v>4.3184545596408199</v>
      </c>
    </row>
    <row r="212" spans="1:5">
      <c r="A212" s="2">
        <v>40064</v>
      </c>
      <c r="B212" s="1">
        <v>3398.3687599999998</v>
      </c>
      <c r="C212" s="1">
        <f t="shared" si="9"/>
        <v>-1.3455301464321846E-2</v>
      </c>
      <c r="D212" s="1">
        <f t="shared" si="10"/>
        <v>-0.1658818103552723</v>
      </c>
      <c r="E212" s="1">
        <f t="shared" si="11"/>
        <v>2.7516775006742523E-2</v>
      </c>
    </row>
    <row r="213" spans="1:5">
      <c r="A213" s="2">
        <v>40065</v>
      </c>
      <c r="B213" s="1">
        <v>3397.9115299999999</v>
      </c>
      <c r="C213" s="1">
        <f t="shared" si="9"/>
        <v>-0.18238137579742286</v>
      </c>
      <c r="D213" s="1">
        <f t="shared" si="10"/>
        <v>-0.3348078846883733</v>
      </c>
      <c r="E213" s="1">
        <f t="shared" si="11"/>
        <v>0.11209631964950308</v>
      </c>
    </row>
    <row r="214" spans="1:5">
      <c r="A214" s="2">
        <v>40066</v>
      </c>
      <c r="B214" s="1">
        <v>3391.7200200000002</v>
      </c>
      <c r="C214" s="1">
        <f t="shared" si="9"/>
        <v>0.36992805969826165</v>
      </c>
      <c r="D214" s="1">
        <f t="shared" si="10"/>
        <v>0.21750155080731118</v>
      </c>
      <c r="E214" s="1">
        <f t="shared" si="11"/>
        <v>4.7306924603585362E-2</v>
      </c>
    </row>
    <row r="215" spans="1:5">
      <c r="A215" s="2">
        <v>40067</v>
      </c>
      <c r="B215" s="1">
        <v>3404.29018</v>
      </c>
      <c r="C215" s="1">
        <f t="shared" si="9"/>
        <v>-0.92992927304048623</v>
      </c>
      <c r="D215" s="1">
        <f t="shared" si="10"/>
        <v>-1.0823557819314367</v>
      </c>
      <c r="E215" s="1">
        <f t="shared" si="11"/>
        <v>1.1714940386804116</v>
      </c>
    </row>
    <row r="216" spans="1:5">
      <c r="A216" s="2">
        <v>40070</v>
      </c>
      <c r="B216" s="1">
        <v>3372.77943</v>
      </c>
      <c r="C216" s="1">
        <f t="shared" si="9"/>
        <v>3.3389495432122254</v>
      </c>
      <c r="D216" s="1">
        <f t="shared" si="10"/>
        <v>3.1865230343212749</v>
      </c>
      <c r="E216" s="1">
        <f t="shared" si="11"/>
        <v>10.153929048260066</v>
      </c>
    </row>
    <row r="217" spans="1:5">
      <c r="A217" s="2">
        <v>40071</v>
      </c>
      <c r="B217" s="1">
        <v>3487.2960200000002</v>
      </c>
      <c r="C217" s="1">
        <f t="shared" si="9"/>
        <v>3.3422358824538478</v>
      </c>
      <c r="D217" s="1">
        <f t="shared" si="10"/>
        <v>3.1898093735628974</v>
      </c>
      <c r="E217" s="1">
        <f t="shared" si="11"/>
        <v>10.174883839669723</v>
      </c>
    </row>
    <row r="218" spans="1:5">
      <c r="A218" s="2">
        <v>40072</v>
      </c>
      <c r="B218" s="1">
        <v>3605.8193099999999</v>
      </c>
      <c r="C218" s="1">
        <f t="shared" si="9"/>
        <v>2.6166169004714361</v>
      </c>
      <c r="D218" s="1">
        <f t="shared" si="10"/>
        <v>2.4641903915804857</v>
      </c>
      <c r="E218" s="1">
        <f t="shared" si="11"/>
        <v>6.0722342859575873</v>
      </c>
    </row>
    <row r="219" spans="1:5">
      <c r="A219" s="2">
        <v>40073</v>
      </c>
      <c r="B219" s="1">
        <v>3701.4150199999999</v>
      </c>
      <c r="C219" s="1">
        <f t="shared" si="9"/>
        <v>0.2509261300504288</v>
      </c>
      <c r="D219" s="1">
        <f t="shared" si="10"/>
        <v>9.8499621159478329E-2</v>
      </c>
      <c r="E219" s="1">
        <f t="shared" si="11"/>
        <v>9.7021753685607517E-3</v>
      </c>
    </row>
    <row r="220" spans="1:5">
      <c r="A220" s="2">
        <v>40074</v>
      </c>
      <c r="B220" s="1">
        <v>3710.7145</v>
      </c>
      <c r="C220" s="1">
        <f t="shared" si="9"/>
        <v>-1.4500144915004372</v>
      </c>
      <c r="D220" s="1">
        <f t="shared" si="10"/>
        <v>-1.6024410003913876</v>
      </c>
      <c r="E220" s="1">
        <f t="shared" si="11"/>
        <v>2.567817159735351</v>
      </c>
    </row>
    <row r="221" spans="1:5">
      <c r="A221" s="2">
        <v>40077</v>
      </c>
      <c r="B221" s="1">
        <v>3657.29682</v>
      </c>
      <c r="C221" s="1">
        <f t="shared" si="9"/>
        <v>1.8525213579535293</v>
      </c>
      <c r="D221" s="1">
        <f t="shared" si="10"/>
        <v>1.7000948490625789</v>
      </c>
      <c r="E221" s="1">
        <f t="shared" si="11"/>
        <v>2.8903224958091132</v>
      </c>
    </row>
    <row r="222" spans="1:5">
      <c r="A222" s="2">
        <v>40078</v>
      </c>
      <c r="B222" s="1">
        <v>3725.68048</v>
      </c>
      <c r="C222" s="1">
        <f t="shared" si="9"/>
        <v>3.2103993259906614</v>
      </c>
      <c r="D222" s="1">
        <f t="shared" si="10"/>
        <v>3.0579728170997109</v>
      </c>
      <c r="E222" s="1">
        <f t="shared" si="11"/>
        <v>9.3511977501207415</v>
      </c>
    </row>
    <row r="223" spans="1:5">
      <c r="A223" s="2">
        <v>40079</v>
      </c>
      <c r="B223" s="1">
        <v>3847.23038</v>
      </c>
      <c r="C223" s="1">
        <f t="shared" si="9"/>
        <v>-2.4592458345432244</v>
      </c>
      <c r="D223" s="1">
        <f t="shared" si="10"/>
        <v>-2.6116723434341749</v>
      </c>
      <c r="E223" s="1">
        <f t="shared" si="11"/>
        <v>6.8208324294589548</v>
      </c>
    </row>
    <row r="224" spans="1:5">
      <c r="A224" s="2">
        <v>40080</v>
      </c>
      <c r="B224" s="1">
        <v>3753.7714299999998</v>
      </c>
      <c r="C224" s="1">
        <f t="shared" si="9"/>
        <v>-1.6178311458268269</v>
      </c>
      <c r="D224" s="1">
        <f t="shared" si="10"/>
        <v>-1.7702576547177773</v>
      </c>
      <c r="E224" s="1">
        <f t="shared" si="11"/>
        <v>3.1338121640868852</v>
      </c>
    </row>
    <row r="225" spans="1:5">
      <c r="A225" s="2">
        <v>40081</v>
      </c>
      <c r="B225" s="1">
        <v>3693.5303600000002</v>
      </c>
      <c r="C225" s="1">
        <f t="shared" si="9"/>
        <v>1.2433873921264762</v>
      </c>
      <c r="D225" s="1">
        <f t="shared" si="10"/>
        <v>1.0909608832355258</v>
      </c>
      <c r="E225" s="1">
        <f t="shared" si="11"/>
        <v>1.1901956487500385</v>
      </c>
    </row>
    <row r="226" spans="1:5">
      <c r="A226" s="2">
        <v>40084</v>
      </c>
      <c r="B226" s="1">
        <v>3739.7419500000001</v>
      </c>
      <c r="C226" s="1">
        <f t="shared" si="9"/>
        <v>0.75760559292232144</v>
      </c>
      <c r="D226" s="1">
        <f t="shared" si="10"/>
        <v>0.605179084031371</v>
      </c>
      <c r="E226" s="1">
        <f t="shared" si="11"/>
        <v>0.36624172374904918</v>
      </c>
    </row>
    <row r="227" spans="1:5">
      <c r="A227" s="2">
        <v>40085</v>
      </c>
      <c r="B227" s="1">
        <v>3768.1820400000001</v>
      </c>
      <c r="C227" s="1">
        <f t="shared" si="9"/>
        <v>0.84730338365393143</v>
      </c>
      <c r="D227" s="1">
        <f t="shared" si="10"/>
        <v>0.69487687476298099</v>
      </c>
      <c r="E227" s="1">
        <f t="shared" si="11"/>
        <v>0.48285387108036759</v>
      </c>
    </row>
    <row r="228" spans="1:5">
      <c r="A228" s="2">
        <v>40086</v>
      </c>
      <c r="B228" s="1">
        <v>3800.2456200000001</v>
      </c>
      <c r="C228" s="1">
        <f t="shared" si="9"/>
        <v>-0.82048555813141555</v>
      </c>
      <c r="D228" s="1">
        <f t="shared" si="10"/>
        <v>-0.97291206702236599</v>
      </c>
      <c r="E228" s="1">
        <f t="shared" si="11"/>
        <v>0.94655789015773273</v>
      </c>
    </row>
    <row r="229" spans="1:5">
      <c r="A229" s="2">
        <v>40087</v>
      </c>
      <c r="B229" s="1">
        <v>3769.19272</v>
      </c>
      <c r="C229" s="1">
        <f t="shared" si="9"/>
        <v>-4.5184614967386949</v>
      </c>
      <c r="D229" s="1">
        <f t="shared" si="10"/>
        <v>-4.6708880056296458</v>
      </c>
      <c r="E229" s="1">
        <f t="shared" si="11"/>
        <v>21.817194761134889</v>
      </c>
    </row>
    <row r="230" spans="1:5">
      <c r="A230" s="2">
        <v>40088</v>
      </c>
      <c r="B230" s="1">
        <v>3602.6735800000001</v>
      </c>
      <c r="C230" s="1">
        <f t="shared" si="9"/>
        <v>-0.64115861793622386</v>
      </c>
      <c r="D230" s="1">
        <f t="shared" si="10"/>
        <v>-0.7935851268271743</v>
      </c>
      <c r="E230" s="1">
        <f t="shared" si="11"/>
        <v>0.62977735352130237</v>
      </c>
    </row>
    <row r="231" spans="1:5">
      <c r="A231" s="2">
        <v>40091</v>
      </c>
      <c r="B231" s="1">
        <v>3579.6486199999999</v>
      </c>
      <c r="C231" s="1">
        <f t="shared" si="9"/>
        <v>2.3952668125531256</v>
      </c>
      <c r="D231" s="1">
        <f t="shared" si="10"/>
        <v>2.2428403036621751</v>
      </c>
      <c r="E231" s="1">
        <f t="shared" si="11"/>
        <v>5.030332627731438</v>
      </c>
    </row>
    <row r="232" spans="1:5">
      <c r="A232" s="2">
        <v>40092</v>
      </c>
      <c r="B232" s="1">
        <v>3666.4258799999998</v>
      </c>
      <c r="C232" s="1">
        <f t="shared" si="9"/>
        <v>1.5138384124398341</v>
      </c>
      <c r="D232" s="1">
        <f t="shared" si="10"/>
        <v>1.3614119035488836</v>
      </c>
      <c r="E232" s="1">
        <f t="shared" si="11"/>
        <v>1.8534423711245949</v>
      </c>
    </row>
    <row r="233" spans="1:5">
      <c r="A233" s="2">
        <v>40093</v>
      </c>
      <c r="B233" s="1">
        <v>3722.3518899999999</v>
      </c>
      <c r="C233" s="1">
        <f t="shared" si="9"/>
        <v>2.8350122268467253</v>
      </c>
      <c r="D233" s="1">
        <f t="shared" si="10"/>
        <v>2.6825857179557748</v>
      </c>
      <c r="E233" s="1">
        <f t="shared" si="11"/>
        <v>7.1962661341803003</v>
      </c>
    </row>
    <row r="234" spans="1:5">
      <c r="A234" s="2">
        <v>40094</v>
      </c>
      <c r="B234" s="1">
        <v>3829.3911400000002</v>
      </c>
      <c r="C234" s="1">
        <f t="shared" si="9"/>
        <v>0.40315801655014954</v>
      </c>
      <c r="D234" s="1">
        <f t="shared" si="10"/>
        <v>0.25073150765919905</v>
      </c>
      <c r="E234" s="1">
        <f t="shared" si="11"/>
        <v>6.2866288933054987E-2</v>
      </c>
    </row>
    <row r="235" spans="1:5">
      <c r="A235" s="2">
        <v>40095</v>
      </c>
      <c r="B235" s="1">
        <v>3844.8607999999999</v>
      </c>
      <c r="C235" s="1">
        <f t="shared" si="9"/>
        <v>4.5828852189482889</v>
      </c>
      <c r="D235" s="1">
        <f t="shared" si="10"/>
        <v>4.430458710057338</v>
      </c>
      <c r="E235" s="1">
        <f t="shared" si="11"/>
        <v>19.62896438152293</v>
      </c>
    </row>
    <row r="236" spans="1:5">
      <c r="A236" s="2">
        <v>40098</v>
      </c>
      <c r="B236" s="1">
        <v>4025.1664000000001</v>
      </c>
      <c r="C236" s="1">
        <f t="shared" si="9"/>
        <v>5.1191734426436417E-2</v>
      </c>
      <c r="D236" s="1">
        <f t="shared" si="10"/>
        <v>-0.10123477446451405</v>
      </c>
      <c r="E236" s="1">
        <f t="shared" si="11"/>
        <v>1.0248479560881027E-2</v>
      </c>
    </row>
    <row r="237" spans="1:5">
      <c r="A237" s="2">
        <v>40099</v>
      </c>
      <c r="B237" s="1">
        <v>4027.22748</v>
      </c>
      <c r="C237" s="1">
        <f t="shared" si="9"/>
        <v>2.2320910723370404</v>
      </c>
      <c r="D237" s="1">
        <f t="shared" si="10"/>
        <v>2.07966456344609</v>
      </c>
      <c r="E237" s="1">
        <f t="shared" si="11"/>
        <v>4.3250046964534157</v>
      </c>
    </row>
    <row r="238" spans="1:5">
      <c r="A238" s="2">
        <v>40100</v>
      </c>
      <c r="B238" s="1">
        <v>4118.1296000000002</v>
      </c>
      <c r="C238" s="1">
        <f t="shared" si="9"/>
        <v>-0.34744993373259403</v>
      </c>
      <c r="D238" s="1">
        <f t="shared" si="10"/>
        <v>-0.49987644262354447</v>
      </c>
      <c r="E238" s="1">
        <f t="shared" si="11"/>
        <v>0.24987645788996973</v>
      </c>
    </row>
    <row r="239" spans="1:5">
      <c r="A239" s="2">
        <v>40101</v>
      </c>
      <c r="B239" s="1">
        <v>4103.8459899999998</v>
      </c>
      <c r="C239" s="1">
        <f t="shared" si="9"/>
        <v>-1.4882844725711515</v>
      </c>
      <c r="D239" s="1">
        <f t="shared" si="10"/>
        <v>-1.6407109814621019</v>
      </c>
      <c r="E239" s="1">
        <f t="shared" si="11"/>
        <v>2.6919325246903338</v>
      </c>
    </row>
    <row r="240" spans="1:5">
      <c r="A240" s="2">
        <v>40102</v>
      </c>
      <c r="B240" s="1">
        <v>4043.2213400000001</v>
      </c>
      <c r="C240" s="1">
        <f t="shared" si="9"/>
        <v>0.16985328637919495</v>
      </c>
      <c r="D240" s="1">
        <f t="shared" si="10"/>
        <v>1.7426777488244477E-2</v>
      </c>
      <c r="E240" s="1">
        <f t="shared" si="11"/>
        <v>3.0369257362478449E-4</v>
      </c>
    </row>
    <row r="241" spans="1:5">
      <c r="A241" s="2">
        <v>40105</v>
      </c>
      <c r="B241" s="1">
        <v>4050.0947200000001</v>
      </c>
      <c r="C241" s="1">
        <f t="shared" si="9"/>
        <v>2.7280125193908433</v>
      </c>
      <c r="D241" s="1">
        <f t="shared" si="10"/>
        <v>2.5755860104998929</v>
      </c>
      <c r="E241" s="1">
        <f t="shared" si="11"/>
        <v>6.6336432974827542</v>
      </c>
    </row>
    <row r="242" spans="1:5">
      <c r="A242" s="2">
        <v>40106</v>
      </c>
      <c r="B242" s="1">
        <v>4162.1026599999996</v>
      </c>
      <c r="C242" s="1">
        <f t="shared" si="9"/>
        <v>-0.5533200073996497</v>
      </c>
      <c r="D242" s="1">
        <f t="shared" si="10"/>
        <v>-0.70574651629060015</v>
      </c>
      <c r="E242" s="1">
        <f t="shared" si="11"/>
        <v>0.49807814525631833</v>
      </c>
    </row>
    <row r="243" spans="1:5">
      <c r="A243" s="2">
        <v>40107</v>
      </c>
      <c r="B243" s="1">
        <v>4139.1365100000003</v>
      </c>
      <c r="C243" s="1">
        <f t="shared" si="9"/>
        <v>3.5091139280513257</v>
      </c>
      <c r="D243" s="1">
        <f t="shared" si="10"/>
        <v>3.3566874191603753</v>
      </c>
      <c r="E243" s="1">
        <f t="shared" si="11"/>
        <v>11.267350429949541</v>
      </c>
    </row>
    <row r="244" spans="1:5">
      <c r="A244" s="2">
        <v>40108</v>
      </c>
      <c r="B244" s="1">
        <v>4286.9620400000003</v>
      </c>
      <c r="C244" s="1">
        <f t="shared" si="9"/>
        <v>1.4555704430401522</v>
      </c>
      <c r="D244" s="1">
        <f t="shared" si="10"/>
        <v>1.3031439341492017</v>
      </c>
      <c r="E244" s="1">
        <f t="shared" si="11"/>
        <v>1.698184113109859</v>
      </c>
    </row>
    <row r="245" spans="1:5">
      <c r="A245" s="2">
        <v>39753</v>
      </c>
      <c r="B245" s="1">
        <v>4349.8181400000003</v>
      </c>
      <c r="C245" s="1">
        <f t="shared" si="9"/>
        <v>-1.300375351937507</v>
      </c>
      <c r="D245" s="1">
        <f t="shared" si="10"/>
        <v>-1.4528018608284574</v>
      </c>
      <c r="E245" s="1">
        <f t="shared" si="11"/>
        <v>2.1106332468266285</v>
      </c>
    </row>
    <row r="246" spans="1:5">
      <c r="A246" s="2">
        <v>39757</v>
      </c>
      <c r="B246" s="1">
        <v>4293.6203599999999</v>
      </c>
      <c r="C246" s="1">
        <f t="shared" si="9"/>
        <v>-2.8741376607895717</v>
      </c>
      <c r="D246" s="1">
        <f t="shared" si="10"/>
        <v>-3.0265641696805221</v>
      </c>
      <c r="E246" s="1">
        <f t="shared" si="11"/>
        <v>9.1600906731939489</v>
      </c>
    </row>
    <row r="247" spans="1:5">
      <c r="A247" s="2">
        <v>39758</v>
      </c>
      <c r="B247" s="1">
        <v>4171.9723400000003</v>
      </c>
      <c r="C247" s="1">
        <f t="shared" si="9"/>
        <v>-3.3404380191350969</v>
      </c>
      <c r="D247" s="1">
        <f t="shared" si="10"/>
        <v>-3.4928645280260473</v>
      </c>
      <c r="E247" s="1">
        <f t="shared" si="11"/>
        <v>12.200102611142622</v>
      </c>
    </row>
    <row r="248" spans="1:5">
      <c r="A248" s="2">
        <v>39759</v>
      </c>
      <c r="B248" s="1">
        <v>4034.9121399999999</v>
      </c>
      <c r="C248" s="1">
        <f t="shared" si="9"/>
        <v>-3.3639790381696484</v>
      </c>
      <c r="D248" s="1">
        <f t="shared" si="10"/>
        <v>-3.5164055470605988</v>
      </c>
      <c r="E248" s="1">
        <f t="shared" si="11"/>
        <v>12.365107971398549</v>
      </c>
    </row>
    <row r="249" spans="1:5">
      <c r="A249" s="2">
        <v>40115</v>
      </c>
      <c r="B249" s="1">
        <v>3901.4361800000001</v>
      </c>
      <c r="C249" s="1">
        <f t="shared" si="9"/>
        <v>1.5195883536871637</v>
      </c>
      <c r="D249" s="1">
        <f t="shared" si="10"/>
        <v>1.3671618447962133</v>
      </c>
      <c r="E249" s="1">
        <f t="shared" si="11"/>
        <v>1.8691315098665851</v>
      </c>
    </row>
    <row r="250" spans="1:5">
      <c r="A250" s="2">
        <v>40116</v>
      </c>
      <c r="B250" s="1">
        <v>3961.1746899999998</v>
      </c>
      <c r="C250" s="1" t="s">
        <v>3</v>
      </c>
      <c r="D250" s="1" t="s">
        <v>3</v>
      </c>
      <c r="E250" s="1" t="s">
        <v>3</v>
      </c>
    </row>
    <row r="251" spans="1:5" hidden="1"/>
    <row r="252" spans="1:5" ht="29.25" customHeight="1">
      <c r="A252" s="4"/>
      <c r="B252" s="4"/>
      <c r="C252" s="11" t="s">
        <v>7</v>
      </c>
      <c r="D252" s="11" t="s">
        <v>10</v>
      </c>
    </row>
    <row r="253" spans="1:5" ht="45">
      <c r="A253" s="9" t="s">
        <v>8</v>
      </c>
      <c r="B253" s="10" t="s">
        <v>4</v>
      </c>
      <c r="C253" s="4">
        <f>SUM(C3:C249)/247</f>
        <v>0.15242650889095047</v>
      </c>
      <c r="D253" s="4">
        <f>C253*250</f>
        <v>38.106627222737615</v>
      </c>
    </row>
    <row r="254" spans="1:5" hidden="1">
      <c r="A254" s="4"/>
      <c r="B254" s="4"/>
      <c r="C254" s="4"/>
      <c r="D254" s="4"/>
    </row>
    <row r="255" spans="1:5">
      <c r="A255" s="4" t="s">
        <v>9</v>
      </c>
      <c r="B255" s="4"/>
      <c r="C255" s="4">
        <f>SUM(E3:E249)/246</f>
        <v>23.904326602331103</v>
      </c>
      <c r="D255" s="4">
        <f>C255*250</f>
        <v>5976.0816505827761</v>
      </c>
    </row>
    <row r="256" spans="1:5" hidden="1">
      <c r="A256" s="4"/>
      <c r="B256" s="4"/>
      <c r="C256" s="4"/>
      <c r="D256" s="4"/>
    </row>
    <row r="257" spans="1:4">
      <c r="A257" s="4" t="s">
        <v>14</v>
      </c>
      <c r="B257" s="4"/>
      <c r="C257" s="4"/>
      <c r="D257" s="4">
        <f>Индекс!D255*'Бета-коэффициент'!B255^2</f>
        <v>1845.4610492129382</v>
      </c>
    </row>
    <row r="258" spans="1:4" hidden="1">
      <c r="A258" s="4"/>
      <c r="B258" s="4"/>
      <c r="C258" s="4"/>
      <c r="D258" s="4"/>
    </row>
    <row r="259" spans="1:4" hidden="1">
      <c r="A259" s="4"/>
      <c r="B259" s="4"/>
      <c r="C259" s="4"/>
      <c r="D259" s="4"/>
    </row>
    <row r="260" spans="1:4">
      <c r="A260" s="4" t="s">
        <v>15</v>
      </c>
      <c r="B260" s="4"/>
      <c r="C260" s="4"/>
      <c r="D260" s="4">
        <f>D255-D257</f>
        <v>4130.6206013698375</v>
      </c>
    </row>
  </sheetData>
  <mergeCells count="2">
    <mergeCell ref="A1:E1"/>
    <mergeCell ref="F1:H1"/>
  </mergeCells>
  <pageMargins left="0.9055118110236221" right="0.70866141732283472" top="0.55118110236220474" bottom="0.55118110236220474" header="0.31496062992125984" footer="0.31496062992125984"/>
  <pageSetup paperSize="9" orientation="portrait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60"/>
  <sheetViews>
    <sheetView topLeftCell="A238" workbookViewId="0">
      <selection activeCell="F253" sqref="F253"/>
    </sheetView>
  </sheetViews>
  <sheetFormatPr defaultRowHeight="15"/>
  <cols>
    <col min="1" max="1" width="15.42578125" customWidth="1"/>
    <col min="2" max="2" width="11.5703125" customWidth="1"/>
    <col min="3" max="3" width="17.85546875" customWidth="1"/>
    <col min="4" max="4" width="11.28515625" customWidth="1"/>
    <col min="5" max="5" width="10" customWidth="1"/>
    <col min="8" max="8" width="9.140625" hidden="1" customWidth="1"/>
  </cols>
  <sheetData>
    <row r="1" spans="1:8" ht="18.75">
      <c r="A1" s="18" t="s">
        <v>17</v>
      </c>
      <c r="B1" s="18"/>
      <c r="C1" s="18"/>
      <c r="D1" s="18"/>
      <c r="E1" s="18"/>
      <c r="F1" s="24" t="s">
        <v>71</v>
      </c>
      <c r="G1" s="25"/>
      <c r="H1" s="25"/>
    </row>
    <row r="2" spans="1:8" ht="46.5" customHeight="1">
      <c r="A2" s="1" t="s">
        <v>0</v>
      </c>
      <c r="B2" s="1" t="s">
        <v>1</v>
      </c>
      <c r="C2" s="1" t="s">
        <v>2</v>
      </c>
      <c r="D2" s="1" t="s">
        <v>5</v>
      </c>
      <c r="E2" s="1" t="s">
        <v>6</v>
      </c>
    </row>
    <row r="3" spans="1:8">
      <c r="A3" s="2">
        <v>39753</v>
      </c>
      <c r="B3" s="4">
        <v>139.88807</v>
      </c>
      <c r="C3" s="4">
        <f>LN(B4/B3)*100</f>
        <v>4.5711656615230547</v>
      </c>
      <c r="D3" s="4">
        <f>C3-$C$253</f>
        <v>4.4684583473206079</v>
      </c>
      <c r="E3" s="4">
        <f>D3*D3</f>
        <v>19.967120001739218</v>
      </c>
    </row>
    <row r="4" spans="1:8">
      <c r="A4" s="2">
        <v>39757</v>
      </c>
      <c r="B4" s="4">
        <v>146.43099000000001</v>
      </c>
      <c r="C4" s="4">
        <f t="shared" ref="C4:C67" si="0">LN(B5/B4)*100</f>
        <v>-12.357169157639907</v>
      </c>
      <c r="D4" s="4">
        <f t="shared" ref="D4:D67" si="1">C4-$C$253</f>
        <v>-12.459876471842353</v>
      </c>
      <c r="E4" s="4">
        <f t="shared" ref="E4:E67" si="2">D4*D4</f>
        <v>155.24852169357064</v>
      </c>
    </row>
    <row r="5" spans="1:8">
      <c r="A5" s="2">
        <v>39758</v>
      </c>
      <c r="B5" s="4">
        <v>129.40960000000001</v>
      </c>
      <c r="C5" s="4">
        <f t="shared" si="0"/>
        <v>-0.38728134172984435</v>
      </c>
      <c r="D5" s="4">
        <f t="shared" si="1"/>
        <v>-0.48998865593229085</v>
      </c>
      <c r="E5" s="4">
        <f t="shared" si="2"/>
        <v>0.24008888294233291</v>
      </c>
    </row>
    <row r="6" spans="1:8">
      <c r="A6" s="2">
        <v>39759</v>
      </c>
      <c r="B6" s="4">
        <v>128.90939</v>
      </c>
      <c r="C6" s="4">
        <f t="shared" si="0"/>
        <v>8.9595524497650629</v>
      </c>
      <c r="D6" s="4">
        <f t="shared" si="1"/>
        <v>8.856845135562617</v>
      </c>
      <c r="E6" s="4">
        <f t="shared" si="2"/>
        <v>78.443705755339195</v>
      </c>
    </row>
    <row r="7" spans="1:8">
      <c r="A7" s="2">
        <v>39762</v>
      </c>
      <c r="B7" s="4">
        <v>140.9923</v>
      </c>
      <c r="C7" s="4">
        <f t="shared" si="0"/>
        <v>-10.586602955759144</v>
      </c>
      <c r="D7" s="4">
        <f t="shared" si="1"/>
        <v>-10.68931026996159</v>
      </c>
      <c r="E7" s="4">
        <f t="shared" si="2"/>
        <v>114.26135404750632</v>
      </c>
    </row>
    <row r="8" spans="1:8">
      <c r="A8" s="2">
        <v>39763</v>
      </c>
      <c r="B8" s="4">
        <v>126.82894</v>
      </c>
      <c r="C8" s="4">
        <f t="shared" si="0"/>
        <v>-11.882428049789516</v>
      </c>
      <c r="D8" s="4">
        <f t="shared" si="1"/>
        <v>-11.985135363991962</v>
      </c>
      <c r="E8" s="4">
        <f t="shared" si="2"/>
        <v>143.64346969321073</v>
      </c>
    </row>
    <row r="9" spans="1:8">
      <c r="A9" s="2">
        <v>39764</v>
      </c>
      <c r="B9" s="4">
        <v>112.61951000000001</v>
      </c>
      <c r="C9" s="4">
        <f t="shared" si="0"/>
        <v>-10.134421508965129</v>
      </c>
      <c r="D9" s="4">
        <f t="shared" si="1"/>
        <v>-10.237128823167575</v>
      </c>
      <c r="E9" s="4">
        <f t="shared" si="2"/>
        <v>104.79880654212835</v>
      </c>
    </row>
    <row r="10" spans="1:8">
      <c r="A10" s="2">
        <v>39765</v>
      </c>
      <c r="B10" s="4">
        <v>101.76546</v>
      </c>
      <c r="C10" s="4">
        <f t="shared" si="0"/>
        <v>13.821945137369321</v>
      </c>
      <c r="D10" s="4">
        <f t="shared" si="1"/>
        <v>13.719237823166875</v>
      </c>
      <c r="E10" s="4">
        <f t="shared" si="2"/>
        <v>188.21748644861256</v>
      </c>
    </row>
    <row r="11" spans="1:8">
      <c r="A11" s="2">
        <v>39766</v>
      </c>
      <c r="B11" s="4">
        <v>116.84990000000001</v>
      </c>
      <c r="C11" s="4">
        <f t="shared" si="0"/>
        <v>-14.638215309118035</v>
      </c>
      <c r="D11" s="4">
        <f t="shared" si="1"/>
        <v>-14.740922623320481</v>
      </c>
      <c r="E11" s="4">
        <f t="shared" si="2"/>
        <v>217.29479978672157</v>
      </c>
    </row>
    <row r="12" spans="1:8">
      <c r="A12" s="2">
        <v>39769</v>
      </c>
      <c r="B12" s="4">
        <v>100.93816</v>
      </c>
      <c r="C12" s="4">
        <f t="shared" si="0"/>
        <v>-5.2962743369209413</v>
      </c>
      <c r="D12" s="4">
        <f t="shared" si="1"/>
        <v>-5.3989816511233881</v>
      </c>
      <c r="E12" s="4">
        <f t="shared" si="2"/>
        <v>29.149002869167028</v>
      </c>
    </row>
    <row r="13" spans="1:8">
      <c r="A13" s="2">
        <v>39770</v>
      </c>
      <c r="B13" s="4">
        <v>95.731300000000005</v>
      </c>
      <c r="C13" s="4">
        <f t="shared" si="0"/>
        <v>-0.19507939302955513</v>
      </c>
      <c r="D13" s="4">
        <f t="shared" si="1"/>
        <v>-0.29778670723200162</v>
      </c>
      <c r="E13" s="4">
        <f t="shared" si="2"/>
        <v>8.8676923004077854E-2</v>
      </c>
    </row>
    <row r="14" spans="1:8">
      <c r="A14" s="2">
        <v>39771</v>
      </c>
      <c r="B14" s="4">
        <v>95.544730000000001</v>
      </c>
      <c r="C14" s="4">
        <f t="shared" si="0"/>
        <v>-7.9412207121442906</v>
      </c>
      <c r="D14" s="4">
        <f t="shared" si="1"/>
        <v>-8.0439280263467374</v>
      </c>
      <c r="E14" s="4">
        <f t="shared" si="2"/>
        <v>64.704778093046514</v>
      </c>
    </row>
    <row r="15" spans="1:8">
      <c r="A15" s="2">
        <v>39772</v>
      </c>
      <c r="B15" s="4">
        <v>88.25076</v>
      </c>
      <c r="C15" s="4">
        <f t="shared" si="0"/>
        <v>4.1632355990962289</v>
      </c>
      <c r="D15" s="4">
        <f t="shared" si="1"/>
        <v>4.060528284893782</v>
      </c>
      <c r="E15" s="4">
        <f t="shared" si="2"/>
        <v>16.487889952422439</v>
      </c>
    </row>
    <row r="16" spans="1:8">
      <c r="A16" s="2">
        <v>39773</v>
      </c>
      <c r="B16" s="4">
        <v>92.002399999999994</v>
      </c>
      <c r="C16" s="4">
        <f t="shared" si="0"/>
        <v>0.76037537218105677</v>
      </c>
      <c r="D16" s="4">
        <f t="shared" si="1"/>
        <v>0.65766805797861028</v>
      </c>
      <c r="E16" s="4">
        <f t="shared" si="2"/>
        <v>0.43252727448535666</v>
      </c>
    </row>
    <row r="17" spans="1:5">
      <c r="A17" s="2">
        <v>39776</v>
      </c>
      <c r="B17" s="4">
        <v>92.704629999999995</v>
      </c>
      <c r="C17" s="4">
        <f t="shared" si="0"/>
        <v>20.971230662943764</v>
      </c>
      <c r="D17" s="4">
        <f t="shared" si="1"/>
        <v>20.868523348741316</v>
      </c>
      <c r="E17" s="4">
        <f t="shared" si="2"/>
        <v>435.49526675696148</v>
      </c>
    </row>
    <row r="18" spans="1:5">
      <c r="A18" s="2">
        <v>39777</v>
      </c>
      <c r="B18" s="4">
        <v>114.33477000000001</v>
      </c>
      <c r="C18" s="4">
        <f t="shared" si="0"/>
        <v>-1.5236789425723267</v>
      </c>
      <c r="D18" s="4">
        <f t="shared" si="1"/>
        <v>-1.6263862567747731</v>
      </c>
      <c r="E18" s="4">
        <f t="shared" si="2"/>
        <v>2.6451322562258581</v>
      </c>
    </row>
    <row r="19" spans="1:5">
      <c r="A19" s="2">
        <v>39778</v>
      </c>
      <c r="B19" s="4">
        <v>112.60588</v>
      </c>
      <c r="C19" s="4">
        <f t="shared" si="0"/>
        <v>1.2646735940745553</v>
      </c>
      <c r="D19" s="4">
        <f t="shared" si="1"/>
        <v>1.1619662798721089</v>
      </c>
      <c r="E19" s="4">
        <f t="shared" si="2"/>
        <v>1.3501656355598282</v>
      </c>
    </row>
    <row r="20" spans="1:5">
      <c r="A20" s="2">
        <v>39779</v>
      </c>
      <c r="B20" s="4">
        <v>114.03901999999999</v>
      </c>
      <c r="C20" s="4">
        <f t="shared" si="0"/>
        <v>0.81159416197007006</v>
      </c>
      <c r="D20" s="4">
        <f t="shared" si="1"/>
        <v>0.70888684776762356</v>
      </c>
      <c r="E20" s="4">
        <f t="shared" si="2"/>
        <v>0.50252056293791791</v>
      </c>
    </row>
    <row r="21" spans="1:5">
      <c r="A21" s="2">
        <v>39780</v>
      </c>
      <c r="B21" s="4">
        <v>114.96832000000001</v>
      </c>
      <c r="C21" s="4">
        <f t="shared" si="0"/>
        <v>-3.0524403723689231</v>
      </c>
      <c r="D21" s="4">
        <f t="shared" si="1"/>
        <v>-3.1551476865713695</v>
      </c>
      <c r="E21" s="4">
        <f t="shared" si="2"/>
        <v>9.9549569240766651</v>
      </c>
    </row>
    <row r="22" spans="1:5">
      <c r="A22" s="2">
        <v>39783</v>
      </c>
      <c r="B22" s="4">
        <v>111.512</v>
      </c>
      <c r="C22" s="4">
        <f t="shared" si="0"/>
        <v>-3.2983408171090369</v>
      </c>
      <c r="D22" s="4">
        <f t="shared" si="1"/>
        <v>-3.4010481313114833</v>
      </c>
      <c r="E22" s="4">
        <f t="shared" si="2"/>
        <v>11.567128391497333</v>
      </c>
    </row>
    <row r="23" spans="1:5">
      <c r="A23" s="2">
        <v>39784</v>
      </c>
      <c r="B23" s="4">
        <v>107.89395</v>
      </c>
      <c r="C23" s="4">
        <f t="shared" si="0"/>
        <v>1.5782365479324045</v>
      </c>
      <c r="D23" s="4">
        <f t="shared" si="1"/>
        <v>1.4755292337299581</v>
      </c>
      <c r="E23" s="4">
        <f t="shared" si="2"/>
        <v>2.1771865195917175</v>
      </c>
    </row>
    <row r="24" spans="1:5">
      <c r="A24" s="2">
        <v>39785</v>
      </c>
      <c r="B24" s="4">
        <v>109.61028</v>
      </c>
      <c r="C24" s="4">
        <f t="shared" si="0"/>
        <v>-1.9117951529159085</v>
      </c>
      <c r="D24" s="4">
        <f t="shared" si="1"/>
        <v>-2.0145024671183549</v>
      </c>
      <c r="E24" s="4">
        <f t="shared" si="2"/>
        <v>4.0582201900259385</v>
      </c>
    </row>
    <row r="25" spans="1:5">
      <c r="A25" s="2">
        <v>39786</v>
      </c>
      <c r="B25" s="4">
        <v>107.53466</v>
      </c>
      <c r="C25" s="4">
        <f t="shared" si="0"/>
        <v>-2.2014269586000235</v>
      </c>
      <c r="D25" s="4">
        <f t="shared" si="1"/>
        <v>-2.3041342728024699</v>
      </c>
      <c r="E25" s="4">
        <f t="shared" si="2"/>
        <v>5.3090347471029666</v>
      </c>
    </row>
    <row r="26" spans="1:5">
      <c r="A26" s="2">
        <v>39787</v>
      </c>
      <c r="B26" s="4">
        <v>105.19323</v>
      </c>
      <c r="C26" s="4">
        <f t="shared" si="0"/>
        <v>8.0304674716299349</v>
      </c>
      <c r="D26" s="4">
        <f t="shared" si="1"/>
        <v>7.9277601574274881</v>
      </c>
      <c r="E26" s="4">
        <f t="shared" si="2"/>
        <v>62.849381113694712</v>
      </c>
    </row>
    <row r="27" spans="1:5">
      <c r="A27" s="2">
        <v>39790</v>
      </c>
      <c r="B27" s="4">
        <v>113.98918999999999</v>
      </c>
      <c r="C27" s="4">
        <f t="shared" si="0"/>
        <v>-1.0674531846035182</v>
      </c>
      <c r="D27" s="4">
        <f t="shared" si="1"/>
        <v>-1.1701604988059646</v>
      </c>
      <c r="E27" s="4">
        <f t="shared" si="2"/>
        <v>1.369275592965824</v>
      </c>
    </row>
    <row r="28" spans="1:5">
      <c r="A28" s="2">
        <v>39791</v>
      </c>
      <c r="B28" s="4">
        <v>112.77888</v>
      </c>
      <c r="C28" s="4">
        <f t="shared" si="0"/>
        <v>-0.58209209770524628</v>
      </c>
      <c r="D28" s="4">
        <f t="shared" si="1"/>
        <v>-0.68479941190769278</v>
      </c>
      <c r="E28" s="4">
        <f t="shared" si="2"/>
        <v>0.46895023454912188</v>
      </c>
    </row>
    <row r="29" spans="1:5">
      <c r="A29" s="2">
        <v>39792</v>
      </c>
      <c r="B29" s="4">
        <v>112.12430999999999</v>
      </c>
      <c r="C29" s="4">
        <f t="shared" si="0"/>
        <v>-1.2718835792356427E-2</v>
      </c>
      <c r="D29" s="4">
        <f t="shared" si="1"/>
        <v>-0.11542614999480291</v>
      </c>
      <c r="E29" s="4">
        <f t="shared" si="2"/>
        <v>1.3323196102622741E-2</v>
      </c>
    </row>
    <row r="30" spans="1:5">
      <c r="A30" s="2">
        <v>39793</v>
      </c>
      <c r="B30" s="4">
        <v>112.11005</v>
      </c>
      <c r="C30" s="4">
        <f t="shared" si="0"/>
        <v>-2.5917204205419448</v>
      </c>
      <c r="D30" s="4">
        <f t="shared" si="1"/>
        <v>-2.6944277347443912</v>
      </c>
      <c r="E30" s="4">
        <f t="shared" si="2"/>
        <v>7.2599408177597917</v>
      </c>
    </row>
    <row r="31" spans="1:5">
      <c r="A31" s="2">
        <v>39794</v>
      </c>
      <c r="B31" s="4">
        <v>109.2418</v>
      </c>
      <c r="C31" s="4">
        <f t="shared" si="0"/>
        <v>6.3290394925000788</v>
      </c>
      <c r="D31" s="4">
        <f t="shared" si="1"/>
        <v>6.226332178297632</v>
      </c>
      <c r="E31" s="4">
        <f t="shared" si="2"/>
        <v>38.767212394504533</v>
      </c>
    </row>
    <row r="32" spans="1:5">
      <c r="A32" s="2">
        <v>39797</v>
      </c>
      <c r="B32" s="4">
        <v>116.37924</v>
      </c>
      <c r="C32" s="4">
        <f t="shared" si="0"/>
        <v>0.23021405440166662</v>
      </c>
      <c r="D32" s="4">
        <f t="shared" si="1"/>
        <v>0.12750674019922015</v>
      </c>
      <c r="E32" s="4">
        <f t="shared" si="2"/>
        <v>1.6257968796231422E-2</v>
      </c>
    </row>
    <row r="33" spans="1:5">
      <c r="A33" s="2">
        <v>39798</v>
      </c>
      <c r="B33" s="4">
        <v>116.64747</v>
      </c>
      <c r="C33" s="4">
        <f t="shared" si="0"/>
        <v>-0.84481120981420821</v>
      </c>
      <c r="D33" s="4">
        <f t="shared" si="1"/>
        <v>-0.94751852401665471</v>
      </c>
      <c r="E33" s="4">
        <f t="shared" si="2"/>
        <v>0.89779135335469984</v>
      </c>
    </row>
    <row r="34" spans="1:5">
      <c r="A34" s="2">
        <v>39799</v>
      </c>
      <c r="B34" s="4">
        <v>115.66616999999999</v>
      </c>
      <c r="C34" s="4">
        <f t="shared" si="0"/>
        <v>-3.3401554305230055</v>
      </c>
      <c r="D34" s="4">
        <f t="shared" si="1"/>
        <v>-3.4428627447254518</v>
      </c>
      <c r="E34" s="4">
        <f t="shared" si="2"/>
        <v>11.853303879018473</v>
      </c>
    </row>
    <row r="35" spans="1:5">
      <c r="A35" s="2">
        <v>39800</v>
      </c>
      <c r="B35" s="4">
        <v>111.86655</v>
      </c>
      <c r="C35" s="4">
        <f t="shared" si="0"/>
        <v>-10.405698404954107</v>
      </c>
      <c r="D35" s="4">
        <f t="shared" si="1"/>
        <v>-10.508405719156553</v>
      </c>
      <c r="E35" s="4">
        <f t="shared" si="2"/>
        <v>110.42659075840214</v>
      </c>
    </row>
    <row r="36" spans="1:5">
      <c r="A36" s="2">
        <v>39801</v>
      </c>
      <c r="B36" s="4">
        <v>100.81122000000001</v>
      </c>
      <c r="C36" s="4">
        <f t="shared" si="0"/>
        <v>4.1454890396432056</v>
      </c>
      <c r="D36" s="4">
        <f t="shared" si="1"/>
        <v>4.0427817254407588</v>
      </c>
      <c r="E36" s="4">
        <f t="shared" si="2"/>
        <v>16.34408407955776</v>
      </c>
    </row>
    <row r="37" spans="1:5">
      <c r="A37" s="2">
        <v>39804</v>
      </c>
      <c r="B37" s="4">
        <v>105.07817</v>
      </c>
      <c r="C37" s="4">
        <f t="shared" si="0"/>
        <v>5.4564987348573641</v>
      </c>
      <c r="D37" s="4">
        <f t="shared" si="1"/>
        <v>5.3537914206549173</v>
      </c>
      <c r="E37" s="4">
        <f t="shared" si="2"/>
        <v>28.6630825758782</v>
      </c>
    </row>
    <row r="38" spans="1:5">
      <c r="A38" s="2">
        <v>39805</v>
      </c>
      <c r="B38" s="4">
        <v>110.97107</v>
      </c>
      <c r="C38" s="4">
        <f t="shared" si="0"/>
        <v>1.1552704895731261</v>
      </c>
      <c r="D38" s="4">
        <f t="shared" si="1"/>
        <v>1.0525631753706797</v>
      </c>
      <c r="E38" s="4">
        <f t="shared" si="2"/>
        <v>1.1078892381464083</v>
      </c>
    </row>
    <row r="39" spans="1:5">
      <c r="A39" s="2">
        <v>39806</v>
      </c>
      <c r="B39" s="4">
        <v>112.26052</v>
      </c>
      <c r="C39" s="4">
        <f t="shared" si="0"/>
        <v>-1.4338116319090768</v>
      </c>
      <c r="D39" s="4">
        <f t="shared" si="1"/>
        <v>-1.5365189461115232</v>
      </c>
      <c r="E39" s="4">
        <f t="shared" si="2"/>
        <v>2.3608904717596659</v>
      </c>
    </row>
    <row r="40" spans="1:5">
      <c r="A40" s="2">
        <v>39807</v>
      </c>
      <c r="B40" s="4">
        <v>110.66240000000001</v>
      </c>
      <c r="C40" s="4">
        <f t="shared" si="0"/>
        <v>-0.42091888831855351</v>
      </c>
      <c r="D40" s="4">
        <f t="shared" si="1"/>
        <v>-0.52362620252100001</v>
      </c>
      <c r="E40" s="4">
        <f t="shared" si="2"/>
        <v>0.2741843999665633</v>
      </c>
    </row>
    <row r="41" spans="1:5">
      <c r="A41" s="2">
        <v>39808</v>
      </c>
      <c r="B41" s="4">
        <v>110.19758</v>
      </c>
      <c r="C41" s="4">
        <f t="shared" si="0"/>
        <v>-3.521373082084251</v>
      </c>
      <c r="D41" s="4">
        <f t="shared" si="1"/>
        <v>-3.6240803962866974</v>
      </c>
      <c r="E41" s="4">
        <f t="shared" si="2"/>
        <v>13.133958718749545</v>
      </c>
    </row>
    <row r="42" spans="1:5">
      <c r="A42" s="2">
        <v>39811</v>
      </c>
      <c r="B42" s="4">
        <v>106.38464</v>
      </c>
      <c r="C42" s="4">
        <f t="shared" si="0"/>
        <v>-0.90790489813453068</v>
      </c>
      <c r="D42" s="4">
        <f t="shared" si="1"/>
        <v>-1.0106122123369772</v>
      </c>
      <c r="E42" s="4">
        <f t="shared" si="2"/>
        <v>1.0213370437246394</v>
      </c>
    </row>
    <row r="43" spans="1:5">
      <c r="A43" s="2">
        <v>39812</v>
      </c>
      <c r="B43" s="4">
        <v>105.42314</v>
      </c>
      <c r="C43" s="4">
        <f t="shared" si="0"/>
        <v>0.55620263267613834</v>
      </c>
      <c r="D43" s="4">
        <f t="shared" si="1"/>
        <v>0.45349531847369184</v>
      </c>
      <c r="E43" s="4">
        <f t="shared" si="2"/>
        <v>0.2056580038775552</v>
      </c>
    </row>
    <row r="44" spans="1:5">
      <c r="A44" s="2">
        <v>39813</v>
      </c>
      <c r="B44" s="4">
        <v>106.01114</v>
      </c>
      <c r="C44" s="4">
        <f t="shared" si="0"/>
        <v>2.9316957416371583</v>
      </c>
      <c r="D44" s="4">
        <f t="shared" si="1"/>
        <v>2.8289884274347119</v>
      </c>
      <c r="E44" s="4">
        <f t="shared" si="2"/>
        <v>8.0031755225595234</v>
      </c>
    </row>
    <row r="45" spans="1:5">
      <c r="A45" s="2">
        <v>39824</v>
      </c>
      <c r="B45" s="4">
        <v>109.16507</v>
      </c>
      <c r="C45" s="4">
        <f t="shared" si="0"/>
        <v>3.1170876966860548</v>
      </c>
      <c r="D45" s="4">
        <f t="shared" si="1"/>
        <v>3.0143803824836084</v>
      </c>
      <c r="E45" s="4">
        <f t="shared" si="2"/>
        <v>9.0864890903020257</v>
      </c>
    </row>
    <row r="46" spans="1:5">
      <c r="A46" s="2">
        <v>39825</v>
      </c>
      <c r="B46" s="4">
        <v>112.62143</v>
      </c>
      <c r="C46" s="4">
        <f t="shared" si="0"/>
        <v>-0.43729264757267755</v>
      </c>
      <c r="D46" s="4">
        <f t="shared" si="1"/>
        <v>-0.53999996177512399</v>
      </c>
      <c r="E46" s="4">
        <f t="shared" si="2"/>
        <v>0.2915999587171354</v>
      </c>
    </row>
    <row r="47" spans="1:5">
      <c r="A47" s="2">
        <v>39826</v>
      </c>
      <c r="B47" s="4">
        <v>112.13002</v>
      </c>
      <c r="C47" s="4">
        <f t="shared" si="0"/>
        <v>0.48339224971586103</v>
      </c>
      <c r="D47" s="4">
        <f t="shared" si="1"/>
        <v>0.38068493551341454</v>
      </c>
      <c r="E47" s="4">
        <f t="shared" si="2"/>
        <v>0.1449210201268526</v>
      </c>
    </row>
    <row r="48" spans="1:5">
      <c r="A48" s="2">
        <v>39827</v>
      </c>
      <c r="B48" s="4">
        <v>112.67336</v>
      </c>
      <c r="C48" s="4">
        <f t="shared" si="0"/>
        <v>-6.6576404261779674</v>
      </c>
      <c r="D48" s="4">
        <f t="shared" si="1"/>
        <v>-6.7603477403804142</v>
      </c>
      <c r="E48" s="4">
        <f t="shared" si="2"/>
        <v>45.702301570866574</v>
      </c>
    </row>
    <row r="49" spans="1:5">
      <c r="A49" s="2">
        <v>39828</v>
      </c>
      <c r="B49" s="4">
        <v>105.41623</v>
      </c>
      <c r="C49" s="4">
        <f t="shared" si="0"/>
        <v>2.4741423709642563</v>
      </c>
      <c r="D49" s="4">
        <f t="shared" si="1"/>
        <v>2.3714350567618099</v>
      </c>
      <c r="E49" s="4">
        <f t="shared" si="2"/>
        <v>5.6237042284388883</v>
      </c>
    </row>
    <row r="50" spans="1:5">
      <c r="A50" s="2">
        <v>39829</v>
      </c>
      <c r="B50" s="4">
        <v>108.05691</v>
      </c>
      <c r="C50" s="4">
        <f t="shared" si="0"/>
        <v>-0.60309069519366687</v>
      </c>
      <c r="D50" s="4">
        <f t="shared" si="1"/>
        <v>-0.70579800939611337</v>
      </c>
      <c r="E50" s="4">
        <f t="shared" si="2"/>
        <v>0.49815083006751615</v>
      </c>
    </row>
    <row r="51" spans="1:5">
      <c r="A51" s="2">
        <v>39832</v>
      </c>
      <c r="B51" s="4">
        <v>107.40719</v>
      </c>
      <c r="C51" s="4">
        <f t="shared" si="0"/>
        <v>-3.6663705833364388</v>
      </c>
      <c r="D51" s="4">
        <f t="shared" si="1"/>
        <v>-3.7690778975388852</v>
      </c>
      <c r="E51" s="4">
        <f t="shared" si="2"/>
        <v>14.205948197716143</v>
      </c>
    </row>
    <row r="52" spans="1:5">
      <c r="A52" s="2">
        <v>39833</v>
      </c>
      <c r="B52" s="4">
        <v>103.54056</v>
      </c>
      <c r="C52" s="4">
        <f t="shared" si="0"/>
        <v>2.7017225600463406</v>
      </c>
      <c r="D52" s="4">
        <f t="shared" si="1"/>
        <v>2.5990152458438942</v>
      </c>
      <c r="E52" s="4">
        <f t="shared" si="2"/>
        <v>6.7548802481289982</v>
      </c>
    </row>
    <row r="53" spans="1:5">
      <c r="A53" s="2">
        <v>39834</v>
      </c>
      <c r="B53" s="4">
        <v>106.37607</v>
      </c>
      <c r="C53" s="4">
        <f t="shared" si="0"/>
        <v>0.89172129065139771</v>
      </c>
      <c r="D53" s="4">
        <f t="shared" si="1"/>
        <v>0.78901397644895122</v>
      </c>
      <c r="E53" s="4">
        <f t="shared" si="2"/>
        <v>0.6225430550317862</v>
      </c>
    </row>
    <row r="54" spans="1:5">
      <c r="A54" s="2">
        <v>39835</v>
      </c>
      <c r="B54" s="4">
        <v>107.32889</v>
      </c>
      <c r="C54" s="4">
        <f t="shared" si="0"/>
        <v>-2.0604777778768071</v>
      </c>
      <c r="D54" s="4">
        <f t="shared" si="1"/>
        <v>-2.1631850920792535</v>
      </c>
      <c r="E54" s="4">
        <f t="shared" si="2"/>
        <v>4.679369742593928</v>
      </c>
    </row>
    <row r="55" spans="1:5">
      <c r="A55" s="2">
        <v>39836</v>
      </c>
      <c r="B55" s="4">
        <v>105.14003</v>
      </c>
      <c r="C55" s="4">
        <f t="shared" si="0"/>
        <v>0.4052078622537314</v>
      </c>
      <c r="D55" s="4">
        <f t="shared" si="1"/>
        <v>0.3025005480512849</v>
      </c>
      <c r="E55" s="4">
        <f t="shared" si="2"/>
        <v>9.1506581571327725E-2</v>
      </c>
    </row>
    <row r="56" spans="1:5">
      <c r="A56" s="2">
        <v>39839</v>
      </c>
      <c r="B56" s="4">
        <v>105.56693</v>
      </c>
      <c r="C56" s="4">
        <f t="shared" si="0"/>
        <v>4.4492836019764352</v>
      </c>
      <c r="D56" s="4">
        <f t="shared" si="1"/>
        <v>4.3465762877739884</v>
      </c>
      <c r="E56" s="4">
        <f t="shared" si="2"/>
        <v>18.892725425439107</v>
      </c>
    </row>
    <row r="57" spans="1:5">
      <c r="A57" s="2">
        <v>39840</v>
      </c>
      <c r="B57" s="4">
        <v>110.36996000000001</v>
      </c>
      <c r="C57" s="4">
        <f t="shared" si="0"/>
        <v>0.32336907761621386</v>
      </c>
      <c r="D57" s="4">
        <f t="shared" si="1"/>
        <v>0.22066176341376736</v>
      </c>
      <c r="E57" s="4">
        <f t="shared" si="2"/>
        <v>4.8691613832873439E-2</v>
      </c>
    </row>
    <row r="58" spans="1:5">
      <c r="A58" s="2">
        <v>39841</v>
      </c>
      <c r="B58" s="4">
        <v>110.72744</v>
      </c>
      <c r="C58" s="4">
        <f t="shared" si="0"/>
        <v>-1.1480069015089756</v>
      </c>
      <c r="D58" s="4">
        <f t="shared" si="1"/>
        <v>-1.2507142157114219</v>
      </c>
      <c r="E58" s="4">
        <f t="shared" si="2"/>
        <v>1.5642860493826374</v>
      </c>
    </row>
    <row r="59" spans="1:5">
      <c r="A59" s="2">
        <v>39842</v>
      </c>
      <c r="B59" s="4">
        <v>109.46355</v>
      </c>
      <c r="C59" s="4">
        <f t="shared" si="0"/>
        <v>3.0980205032401305</v>
      </c>
      <c r="D59" s="4">
        <f t="shared" si="1"/>
        <v>2.9953131890376841</v>
      </c>
      <c r="E59" s="4">
        <f t="shared" si="2"/>
        <v>8.9719011004231017</v>
      </c>
    </row>
    <row r="60" spans="1:5">
      <c r="A60" s="2">
        <v>39843</v>
      </c>
      <c r="B60" s="4">
        <v>112.90783</v>
      </c>
      <c r="C60" s="4">
        <f t="shared" si="0"/>
        <v>1.554244394377728E-2</v>
      </c>
      <c r="D60" s="4">
        <f t="shared" si="1"/>
        <v>-8.7164870258669203E-2</v>
      </c>
      <c r="E60" s="4">
        <f t="shared" si="2"/>
        <v>7.5977146072106353E-3</v>
      </c>
    </row>
    <row r="61" spans="1:5">
      <c r="A61" s="2">
        <v>39846</v>
      </c>
      <c r="B61" s="4">
        <v>112.92538</v>
      </c>
      <c r="C61" s="4">
        <f t="shared" si="0"/>
        <v>1.0558242330421135</v>
      </c>
      <c r="D61" s="4">
        <f t="shared" si="1"/>
        <v>0.95311691883966698</v>
      </c>
      <c r="E61" s="4">
        <f t="shared" si="2"/>
        <v>0.90843186097842032</v>
      </c>
    </row>
    <row r="62" spans="1:5">
      <c r="A62" s="2">
        <v>39847</v>
      </c>
      <c r="B62" s="4">
        <v>114.12399000000001</v>
      </c>
      <c r="C62" s="4">
        <f t="shared" si="0"/>
        <v>0.5246718446273767</v>
      </c>
      <c r="D62" s="4">
        <f t="shared" si="1"/>
        <v>0.42196453042493021</v>
      </c>
      <c r="E62" s="4">
        <f t="shared" si="2"/>
        <v>0.17805406493673184</v>
      </c>
    </row>
    <row r="63" spans="1:5">
      <c r="A63" s="2">
        <v>39848</v>
      </c>
      <c r="B63" s="4">
        <v>114.72434</v>
      </c>
      <c r="C63" s="4">
        <f t="shared" si="0"/>
        <v>0.34503256397995719</v>
      </c>
      <c r="D63" s="4">
        <f t="shared" si="1"/>
        <v>0.24232524977751069</v>
      </c>
      <c r="E63" s="4">
        <f t="shared" si="2"/>
        <v>5.8721526679732947E-2</v>
      </c>
    </row>
    <row r="64" spans="1:5">
      <c r="A64" s="2">
        <v>39849</v>
      </c>
      <c r="B64" s="4">
        <v>115.12085999999999</v>
      </c>
      <c r="C64" s="4">
        <f t="shared" si="0"/>
        <v>0.62216117640912272</v>
      </c>
      <c r="D64" s="4">
        <f t="shared" si="1"/>
        <v>0.51945386220667622</v>
      </c>
      <c r="E64" s="4">
        <f t="shared" si="2"/>
        <v>0.26983231496143256</v>
      </c>
    </row>
    <row r="65" spans="1:5">
      <c r="A65" s="2">
        <v>39850</v>
      </c>
      <c r="B65" s="4">
        <v>115.83933</v>
      </c>
      <c r="C65" s="4">
        <f t="shared" si="0"/>
        <v>5.9398496713354678</v>
      </c>
      <c r="D65" s="4">
        <f t="shared" si="1"/>
        <v>5.837142357133021</v>
      </c>
      <c r="E65" s="4">
        <f t="shared" si="2"/>
        <v>34.072230897436441</v>
      </c>
    </row>
    <row r="66" spans="1:5">
      <c r="A66" s="2">
        <v>39853</v>
      </c>
      <c r="B66" s="4">
        <v>122.92847</v>
      </c>
      <c r="C66" s="4">
        <f t="shared" si="0"/>
        <v>3.5099075903722534</v>
      </c>
      <c r="D66" s="4">
        <f t="shared" si="1"/>
        <v>3.407200276169807</v>
      </c>
      <c r="E66" s="4">
        <f t="shared" si="2"/>
        <v>11.609013721931609</v>
      </c>
    </row>
    <row r="67" spans="1:5">
      <c r="A67" s="2">
        <v>39854</v>
      </c>
      <c r="B67" s="4">
        <v>127.31976</v>
      </c>
      <c r="C67" s="4">
        <f t="shared" si="0"/>
        <v>0.46593382767431013</v>
      </c>
      <c r="D67" s="4">
        <f t="shared" si="1"/>
        <v>0.36322651347186363</v>
      </c>
      <c r="E67" s="4">
        <f t="shared" si="2"/>
        <v>0.13193350008892593</v>
      </c>
    </row>
    <row r="68" spans="1:5">
      <c r="A68" s="2">
        <v>39855</v>
      </c>
      <c r="B68" s="4">
        <v>127.91437000000001</v>
      </c>
      <c r="C68" s="4">
        <f t="shared" ref="C68:C131" si="3">LN(B69/B68)*100</f>
        <v>0.30088129840774175</v>
      </c>
      <c r="D68" s="4">
        <f t="shared" ref="D68:D131" si="4">C68-$C$253</f>
        <v>0.19817398420529525</v>
      </c>
      <c r="E68" s="4">
        <f t="shared" ref="E68:E131" si="5">D68*D68</f>
        <v>3.9272928015800609E-2</v>
      </c>
    </row>
    <row r="69" spans="1:5">
      <c r="A69" s="2">
        <v>39856</v>
      </c>
      <c r="B69" s="4">
        <v>128.29982000000001</v>
      </c>
      <c r="C69" s="4">
        <f t="shared" si="3"/>
        <v>-0.4636615850425202</v>
      </c>
      <c r="D69" s="4">
        <f t="shared" si="4"/>
        <v>-0.56636889924496669</v>
      </c>
      <c r="E69" s="4">
        <f t="shared" si="5"/>
        <v>0.32077373003195525</v>
      </c>
    </row>
    <row r="70" spans="1:5">
      <c r="A70" s="2">
        <v>39857</v>
      </c>
      <c r="B70" s="4">
        <v>127.70632000000001</v>
      </c>
      <c r="C70" s="4">
        <f t="shared" si="3"/>
        <v>-0.6263588990203881</v>
      </c>
      <c r="D70" s="4">
        <f t="shared" si="4"/>
        <v>-0.7290662132228346</v>
      </c>
      <c r="E70" s="4">
        <f t="shared" si="5"/>
        <v>0.53153754326308378</v>
      </c>
    </row>
    <row r="71" spans="1:5">
      <c r="A71" s="2">
        <v>39860</v>
      </c>
      <c r="B71" s="4">
        <v>126.90891999999999</v>
      </c>
      <c r="C71" s="4">
        <f t="shared" si="3"/>
        <v>-8.3169106628598133</v>
      </c>
      <c r="D71" s="4">
        <f t="shared" si="4"/>
        <v>-8.4196179770622592</v>
      </c>
      <c r="E71" s="4">
        <f t="shared" si="5"/>
        <v>70.88996687966997</v>
      </c>
    </row>
    <row r="72" spans="1:5">
      <c r="A72" s="2">
        <v>39861</v>
      </c>
      <c r="B72" s="4">
        <v>116.78102</v>
      </c>
      <c r="C72" s="4">
        <f t="shared" si="3"/>
        <v>-8.2673904890245336</v>
      </c>
      <c r="D72" s="4">
        <f t="shared" si="4"/>
        <v>-8.3700978032269795</v>
      </c>
      <c r="E72" s="4">
        <f t="shared" si="5"/>
        <v>70.058537235585106</v>
      </c>
    </row>
    <row r="73" spans="1:5">
      <c r="A73" s="2">
        <v>39862</v>
      </c>
      <c r="B73" s="4">
        <v>107.5146</v>
      </c>
      <c r="C73" s="4">
        <f t="shared" si="3"/>
        <v>4.1841570451373737</v>
      </c>
      <c r="D73" s="4">
        <f t="shared" si="4"/>
        <v>4.0814497309349269</v>
      </c>
      <c r="E73" s="4">
        <f t="shared" si="5"/>
        <v>16.658231906148789</v>
      </c>
    </row>
    <row r="74" spans="1:5">
      <c r="A74" s="2">
        <v>39863</v>
      </c>
      <c r="B74" s="4">
        <v>112.10862</v>
      </c>
      <c r="C74" s="4">
        <f t="shared" si="3"/>
        <v>0.32894242147387087</v>
      </c>
      <c r="D74" s="4">
        <f t="shared" si="4"/>
        <v>0.22623510727142437</v>
      </c>
      <c r="E74" s="4">
        <f t="shared" si="5"/>
        <v>5.1182323762112895E-2</v>
      </c>
    </row>
    <row r="75" spans="1:5">
      <c r="A75" s="2">
        <v>39864</v>
      </c>
      <c r="B75" s="4">
        <v>112.47799999999999</v>
      </c>
      <c r="C75" s="4">
        <f t="shared" si="3"/>
        <v>-0.37695203752370277</v>
      </c>
      <c r="D75" s="4">
        <f t="shared" si="4"/>
        <v>-0.47965935172614926</v>
      </c>
      <c r="E75" s="4">
        <f t="shared" si="5"/>
        <v>0.23007309369834977</v>
      </c>
    </row>
    <row r="76" spans="1:5">
      <c r="A76" s="2">
        <v>39868</v>
      </c>
      <c r="B76" s="4">
        <v>112.05481</v>
      </c>
      <c r="C76" s="4">
        <f t="shared" si="3"/>
        <v>-0.80523370034835651</v>
      </c>
      <c r="D76" s="4">
        <f t="shared" si="4"/>
        <v>-0.90794101455080301</v>
      </c>
      <c r="E76" s="4">
        <f t="shared" si="5"/>
        <v>0.8243568859035415</v>
      </c>
    </row>
    <row r="77" spans="1:5">
      <c r="A77" s="2">
        <v>39869</v>
      </c>
      <c r="B77" s="4">
        <v>111.15613</v>
      </c>
      <c r="C77" s="4">
        <f t="shared" si="3"/>
        <v>3.3038227760812147</v>
      </c>
      <c r="D77" s="4">
        <f t="shared" si="4"/>
        <v>3.2011154618787683</v>
      </c>
      <c r="E77" s="4">
        <f t="shared" si="5"/>
        <v>10.24714020027932</v>
      </c>
    </row>
    <row r="78" spans="1:5">
      <c r="A78" s="2">
        <v>39870</v>
      </c>
      <c r="B78" s="4">
        <v>114.88987</v>
      </c>
      <c r="C78" s="4">
        <f t="shared" si="3"/>
        <v>1.0831211163901715</v>
      </c>
      <c r="D78" s="4">
        <f t="shared" si="4"/>
        <v>0.980413802187725</v>
      </c>
      <c r="E78" s="4">
        <f t="shared" si="5"/>
        <v>0.96121122352019162</v>
      </c>
    </row>
    <row r="79" spans="1:5">
      <c r="A79" s="2">
        <v>39871</v>
      </c>
      <c r="B79" s="4">
        <v>116.14103</v>
      </c>
      <c r="C79" s="4">
        <f t="shared" si="3"/>
        <v>-0.55356509309894653</v>
      </c>
      <c r="D79" s="4">
        <f t="shared" si="4"/>
        <v>-0.65627240730139302</v>
      </c>
      <c r="E79" s="4">
        <f t="shared" si="5"/>
        <v>0.43069347258516549</v>
      </c>
    </row>
    <row r="80" spans="1:5">
      <c r="A80" s="2">
        <v>39874</v>
      </c>
      <c r="B80" s="4">
        <v>115.49988999999999</v>
      </c>
      <c r="C80" s="4">
        <f t="shared" si="3"/>
        <v>-0.61512671037921629</v>
      </c>
      <c r="D80" s="4">
        <f t="shared" si="4"/>
        <v>-0.71783402458166279</v>
      </c>
      <c r="E80" s="4">
        <f t="shared" si="5"/>
        <v>0.51528568684710729</v>
      </c>
    </row>
    <row r="81" spans="1:5">
      <c r="A81" s="2">
        <v>39875</v>
      </c>
      <c r="B81" s="4">
        <v>114.7916</v>
      </c>
      <c r="C81" s="4">
        <f t="shared" si="3"/>
        <v>-0.99439035742646364</v>
      </c>
      <c r="D81" s="4">
        <f t="shared" si="4"/>
        <v>-1.09709767162891</v>
      </c>
      <c r="E81" s="4">
        <f t="shared" si="5"/>
        <v>1.2036233010935757</v>
      </c>
    </row>
    <row r="82" spans="1:5">
      <c r="A82" s="2">
        <v>39876</v>
      </c>
      <c r="B82" s="4">
        <v>113.65577999999999</v>
      </c>
      <c r="C82" s="4">
        <f t="shared" si="3"/>
        <v>-1.1209762628427764</v>
      </c>
      <c r="D82" s="4">
        <f t="shared" si="4"/>
        <v>-1.2236835770452228</v>
      </c>
      <c r="E82" s="4">
        <f t="shared" si="5"/>
        <v>1.4974014967301916</v>
      </c>
    </row>
    <row r="83" spans="1:5">
      <c r="A83" s="2">
        <v>39877</v>
      </c>
      <c r="B83" s="4">
        <v>112.38884</v>
      </c>
      <c r="C83" s="4">
        <f t="shared" si="3"/>
        <v>0.25215351234859851</v>
      </c>
      <c r="D83" s="4">
        <f t="shared" si="4"/>
        <v>0.14944619814615201</v>
      </c>
      <c r="E83" s="4">
        <f t="shared" si="5"/>
        <v>2.2334166140338927E-2</v>
      </c>
    </row>
    <row r="84" spans="1:5">
      <c r="A84" s="2">
        <v>39878</v>
      </c>
      <c r="B84" s="4">
        <v>112.67259</v>
      </c>
      <c r="C84" s="4">
        <f t="shared" si="3"/>
        <v>9.2806164869317698</v>
      </c>
      <c r="D84" s="4">
        <f t="shared" si="4"/>
        <v>9.1779091727293238</v>
      </c>
      <c r="E84" s="4">
        <f t="shared" si="5"/>
        <v>84.234016782869062</v>
      </c>
    </row>
    <row r="85" spans="1:5">
      <c r="A85" s="2">
        <v>39882</v>
      </c>
      <c r="B85" s="4">
        <v>123.62989</v>
      </c>
      <c r="C85" s="4">
        <f t="shared" si="3"/>
        <v>2.457883419946211</v>
      </c>
      <c r="D85" s="4">
        <f t="shared" si="4"/>
        <v>2.3551761057437646</v>
      </c>
      <c r="E85" s="4">
        <f t="shared" si="5"/>
        <v>5.546854489066364</v>
      </c>
    </row>
    <row r="86" spans="1:5">
      <c r="A86" s="2">
        <v>39883</v>
      </c>
      <c r="B86" s="4">
        <v>126.70622</v>
      </c>
      <c r="C86" s="4">
        <f t="shared" si="3"/>
        <v>-3.1339814547984082</v>
      </c>
      <c r="D86" s="4">
        <f t="shared" si="4"/>
        <v>-3.2366887690008546</v>
      </c>
      <c r="E86" s="4">
        <f t="shared" si="5"/>
        <v>10.476154187376267</v>
      </c>
    </row>
    <row r="87" spans="1:5">
      <c r="A87" s="2">
        <v>39884</v>
      </c>
      <c r="B87" s="4">
        <v>122.79685000000001</v>
      </c>
      <c r="C87" s="4">
        <f t="shared" si="3"/>
        <v>6.9495347693672427</v>
      </c>
      <c r="D87" s="4">
        <f t="shared" si="4"/>
        <v>6.8468274551647959</v>
      </c>
      <c r="E87" s="4">
        <f t="shared" si="5"/>
        <v>46.879046200798435</v>
      </c>
    </row>
    <row r="88" spans="1:5">
      <c r="A88" s="2">
        <v>39885</v>
      </c>
      <c r="B88" s="4">
        <v>131.63417999999999</v>
      </c>
      <c r="C88" s="4">
        <f t="shared" si="3"/>
        <v>-3.476327549164584</v>
      </c>
      <c r="D88" s="4">
        <f t="shared" si="4"/>
        <v>-3.5790348633670304</v>
      </c>
      <c r="E88" s="4">
        <f t="shared" si="5"/>
        <v>12.809490553196659</v>
      </c>
    </row>
    <row r="89" spans="1:5">
      <c r="A89" s="2">
        <v>39888</v>
      </c>
      <c r="B89" s="4">
        <v>127.13677</v>
      </c>
      <c r="C89" s="4">
        <f t="shared" si="3"/>
        <v>3.384757722908039E-2</v>
      </c>
      <c r="D89" s="4">
        <f t="shared" si="4"/>
        <v>-6.8859736973366087E-2</v>
      </c>
      <c r="E89" s="4">
        <f t="shared" si="5"/>
        <v>4.7416633760411601E-3</v>
      </c>
    </row>
    <row r="90" spans="1:5">
      <c r="A90" s="2">
        <v>39889</v>
      </c>
      <c r="B90" s="4">
        <v>127.17981</v>
      </c>
      <c r="C90" s="4">
        <f t="shared" si="3"/>
        <v>-1.3468199992408187</v>
      </c>
      <c r="D90" s="4">
        <f t="shared" si="4"/>
        <v>-1.4495273134432651</v>
      </c>
      <c r="E90" s="4">
        <f t="shared" si="5"/>
        <v>2.1011294324180496</v>
      </c>
    </row>
    <row r="91" spans="1:5">
      <c r="A91" s="2">
        <v>39890</v>
      </c>
      <c r="B91" s="4">
        <v>125.47841</v>
      </c>
      <c r="C91" s="4">
        <f t="shared" si="3"/>
        <v>2.0452725451347971</v>
      </c>
      <c r="D91" s="4">
        <f t="shared" si="4"/>
        <v>1.9425652309323507</v>
      </c>
      <c r="E91" s="4">
        <f t="shared" si="5"/>
        <v>3.773559676427257</v>
      </c>
    </row>
    <row r="92" spans="1:5">
      <c r="A92" s="2">
        <v>39891</v>
      </c>
      <c r="B92" s="4">
        <v>128.07121000000001</v>
      </c>
      <c r="C92" s="4">
        <f t="shared" si="3"/>
        <v>-0.94345321775071556</v>
      </c>
      <c r="D92" s="4">
        <f t="shared" si="4"/>
        <v>-1.0461605319531619</v>
      </c>
      <c r="E92" s="4">
        <f t="shared" si="5"/>
        <v>1.0944518586165228</v>
      </c>
    </row>
    <row r="93" spans="1:5">
      <c r="A93" s="2">
        <v>39892</v>
      </c>
      <c r="B93" s="4">
        <v>126.8686</v>
      </c>
      <c r="C93" s="4">
        <f t="shared" si="3"/>
        <v>4.0015102275943226</v>
      </c>
      <c r="D93" s="4">
        <f t="shared" si="4"/>
        <v>3.8988029133918762</v>
      </c>
      <c r="E93" s="4">
        <f t="shared" si="5"/>
        <v>15.200664157472982</v>
      </c>
    </row>
    <row r="94" spans="1:5">
      <c r="A94" s="2">
        <v>39895</v>
      </c>
      <c r="B94" s="4">
        <v>132.04820000000001</v>
      </c>
      <c r="C94" s="4">
        <f t="shared" si="3"/>
        <v>1.1737069569779648</v>
      </c>
      <c r="D94" s="4">
        <f t="shared" si="4"/>
        <v>1.0709996427755184</v>
      </c>
      <c r="E94" s="4">
        <f t="shared" si="5"/>
        <v>1.1470402348252879</v>
      </c>
    </row>
    <row r="95" spans="1:5">
      <c r="A95" s="2">
        <v>39896</v>
      </c>
      <c r="B95" s="4">
        <v>133.60719</v>
      </c>
      <c r="C95" s="4">
        <f t="shared" si="3"/>
        <v>0.9444494844024941</v>
      </c>
      <c r="D95" s="4">
        <f t="shared" si="4"/>
        <v>0.8417421702000476</v>
      </c>
      <c r="E95" s="4">
        <f t="shared" si="5"/>
        <v>0.7085298810930859</v>
      </c>
    </row>
    <row r="96" spans="1:5">
      <c r="A96" s="2">
        <v>39897</v>
      </c>
      <c r="B96" s="4">
        <v>134.87502000000001</v>
      </c>
      <c r="C96" s="4">
        <f t="shared" si="3"/>
        <v>1.6238958263959931</v>
      </c>
      <c r="D96" s="4">
        <f t="shared" si="4"/>
        <v>1.5211885121935467</v>
      </c>
      <c r="E96" s="4">
        <f t="shared" si="5"/>
        <v>2.3140144896296162</v>
      </c>
    </row>
    <row r="97" spans="1:5">
      <c r="A97" s="2">
        <v>39898</v>
      </c>
      <c r="B97" s="4">
        <v>137.08313000000001</v>
      </c>
      <c r="C97" s="4">
        <f t="shared" si="3"/>
        <v>-0.73371599629902562</v>
      </c>
      <c r="D97" s="4">
        <f t="shared" si="4"/>
        <v>-0.83642331050147212</v>
      </c>
      <c r="E97" s="4">
        <f t="shared" si="5"/>
        <v>0.69960395435024203</v>
      </c>
    </row>
    <row r="98" spans="1:5">
      <c r="A98" s="2">
        <v>39899</v>
      </c>
      <c r="B98" s="4">
        <v>136.08100999999999</v>
      </c>
      <c r="C98" s="4">
        <f t="shared" si="3"/>
        <v>-5.5629823533457214</v>
      </c>
      <c r="D98" s="4">
        <f t="shared" si="4"/>
        <v>-5.6656896675481683</v>
      </c>
      <c r="E98" s="4">
        <f t="shared" si="5"/>
        <v>32.100039408962076</v>
      </c>
    </row>
    <row r="99" spans="1:5">
      <c r="A99" s="2">
        <v>39902</v>
      </c>
      <c r="B99" s="4">
        <v>128.71755999999999</v>
      </c>
      <c r="C99" s="4">
        <f t="shared" si="3"/>
        <v>-0.64482287671205785</v>
      </c>
      <c r="D99" s="4">
        <f t="shared" si="4"/>
        <v>-0.74753019091450434</v>
      </c>
      <c r="E99" s="4">
        <f t="shared" si="5"/>
        <v>0.55880138632867526</v>
      </c>
    </row>
    <row r="100" spans="1:5">
      <c r="A100" s="2">
        <v>39903</v>
      </c>
      <c r="B100" s="4">
        <v>127.89023</v>
      </c>
      <c r="C100" s="4">
        <f t="shared" si="3"/>
        <v>3.2858721981911136E-2</v>
      </c>
      <c r="D100" s="4">
        <f t="shared" si="4"/>
        <v>-6.9848592220535355E-2</v>
      </c>
      <c r="E100" s="4">
        <f t="shared" si="5"/>
        <v>4.8788258351906318E-3</v>
      </c>
    </row>
    <row r="101" spans="1:5">
      <c r="A101" s="2">
        <v>39904</v>
      </c>
      <c r="B101" s="4">
        <v>127.93226</v>
      </c>
      <c r="C101" s="4">
        <f t="shared" si="3"/>
        <v>5.9990951654819185</v>
      </c>
      <c r="D101" s="4">
        <f t="shared" si="4"/>
        <v>5.8963878512794716</v>
      </c>
      <c r="E101" s="4">
        <f t="shared" si="5"/>
        <v>34.767389692716144</v>
      </c>
    </row>
    <row r="102" spans="1:5">
      <c r="A102" s="2">
        <v>39905</v>
      </c>
      <c r="B102" s="4">
        <v>135.84191999999999</v>
      </c>
      <c r="C102" s="4">
        <f t="shared" si="3"/>
        <v>3.0721117360790031</v>
      </c>
      <c r="D102" s="4">
        <f t="shared" si="4"/>
        <v>2.9694044218765567</v>
      </c>
      <c r="E102" s="4">
        <f t="shared" si="5"/>
        <v>8.8173626206600488</v>
      </c>
    </row>
    <row r="103" spans="1:5">
      <c r="A103" s="2">
        <v>39906</v>
      </c>
      <c r="B103" s="4">
        <v>140.07990000000001</v>
      </c>
      <c r="C103" s="4">
        <f t="shared" si="3"/>
        <v>1.083007088736609</v>
      </c>
      <c r="D103" s="4">
        <f t="shared" si="4"/>
        <v>0.9802997745341625</v>
      </c>
      <c r="E103" s="4">
        <f t="shared" si="5"/>
        <v>0.96098764795172986</v>
      </c>
    </row>
    <row r="104" spans="1:5">
      <c r="A104" s="2">
        <v>39909</v>
      </c>
      <c r="B104" s="4">
        <v>141.60522</v>
      </c>
      <c r="C104" s="4">
        <f t="shared" si="3"/>
        <v>-3.7636360688582648</v>
      </c>
      <c r="D104" s="4">
        <f t="shared" si="4"/>
        <v>-3.8663433830607112</v>
      </c>
      <c r="E104" s="4">
        <f t="shared" si="5"/>
        <v>14.948611155737346</v>
      </c>
    </row>
    <row r="105" spans="1:5">
      <c r="A105" s="2">
        <v>39910</v>
      </c>
      <c r="B105" s="4">
        <v>136.37476000000001</v>
      </c>
      <c r="C105" s="4">
        <f t="shared" si="3"/>
        <v>-1.4556792357640909</v>
      </c>
      <c r="D105" s="4">
        <f t="shared" si="4"/>
        <v>-1.5583865499665372</v>
      </c>
      <c r="E105" s="4">
        <f t="shared" si="5"/>
        <v>2.4285686391166066</v>
      </c>
    </row>
    <row r="106" spans="1:5">
      <c r="A106" s="2">
        <v>39911</v>
      </c>
      <c r="B106" s="4">
        <v>134.40396000000001</v>
      </c>
      <c r="C106" s="4">
        <f t="shared" si="3"/>
        <v>3.8232972077196252</v>
      </c>
      <c r="D106" s="4">
        <f t="shared" si="4"/>
        <v>3.7205898935171788</v>
      </c>
      <c r="E106" s="4">
        <f t="shared" si="5"/>
        <v>13.842789155742173</v>
      </c>
    </row>
    <row r="107" spans="1:5">
      <c r="A107" s="2">
        <v>39912</v>
      </c>
      <c r="B107" s="4">
        <v>139.64212000000001</v>
      </c>
      <c r="C107" s="4">
        <f t="shared" si="3"/>
        <v>3.4130136132710849</v>
      </c>
      <c r="D107" s="4">
        <f t="shared" si="4"/>
        <v>3.3103062990686385</v>
      </c>
      <c r="E107" s="4">
        <f t="shared" si="5"/>
        <v>10.958127793653507</v>
      </c>
    </row>
    <row r="108" spans="1:5">
      <c r="A108" s="2">
        <v>39913</v>
      </c>
      <c r="B108" s="4">
        <v>144.49038999999999</v>
      </c>
      <c r="C108" s="4">
        <f t="shared" si="3"/>
        <v>0.96623268296492948</v>
      </c>
      <c r="D108" s="4">
        <f t="shared" si="4"/>
        <v>0.86352536876248298</v>
      </c>
      <c r="E108" s="4">
        <f t="shared" si="5"/>
        <v>0.74567606249638219</v>
      </c>
    </row>
    <row r="109" spans="1:5">
      <c r="A109" s="2">
        <v>39916</v>
      </c>
      <c r="B109" s="4">
        <v>145.89327</v>
      </c>
      <c r="C109" s="4">
        <f t="shared" si="3"/>
        <v>-0.38645926675279335</v>
      </c>
      <c r="D109" s="4">
        <f t="shared" si="4"/>
        <v>-0.48916658095523985</v>
      </c>
      <c r="E109" s="4">
        <f t="shared" si="5"/>
        <v>0.23928394392343921</v>
      </c>
    </row>
    <row r="110" spans="1:5">
      <c r="A110" s="2">
        <v>39917</v>
      </c>
      <c r="B110" s="4">
        <v>145.33054000000001</v>
      </c>
      <c r="C110" s="4">
        <f t="shared" si="3"/>
        <v>-0.45244120016001699</v>
      </c>
      <c r="D110" s="4">
        <f t="shared" si="4"/>
        <v>-0.55514851436246349</v>
      </c>
      <c r="E110" s="4">
        <f t="shared" si="5"/>
        <v>0.30818987299885031</v>
      </c>
    </row>
    <row r="111" spans="1:5">
      <c r="A111" s="2">
        <v>39918</v>
      </c>
      <c r="B111" s="4">
        <v>144.67448999999999</v>
      </c>
      <c r="C111" s="4">
        <f t="shared" si="3"/>
        <v>-1.3435747959999405</v>
      </c>
      <c r="D111" s="4">
        <f t="shared" si="4"/>
        <v>-1.4462821102023868</v>
      </c>
      <c r="E111" s="4">
        <f t="shared" si="5"/>
        <v>2.0917319422914691</v>
      </c>
    </row>
    <row r="112" spans="1:5">
      <c r="A112" s="2">
        <v>39919</v>
      </c>
      <c r="B112" s="4">
        <v>142.74368000000001</v>
      </c>
      <c r="C112" s="4">
        <f t="shared" si="3"/>
        <v>-0.2813254752319867</v>
      </c>
      <c r="D112" s="4">
        <f t="shared" si="4"/>
        <v>-0.3840327894344332</v>
      </c>
      <c r="E112" s="4">
        <f t="shared" si="5"/>
        <v>0.14748118336079172</v>
      </c>
    </row>
    <row r="113" spans="1:5">
      <c r="A113" s="2">
        <v>39920</v>
      </c>
      <c r="B113" s="4">
        <v>142.34267</v>
      </c>
      <c r="C113" s="4">
        <f t="shared" si="3"/>
        <v>-3.3172840599891993</v>
      </c>
      <c r="D113" s="4">
        <f t="shared" si="4"/>
        <v>-3.4199913741916457</v>
      </c>
      <c r="E113" s="4">
        <f t="shared" si="5"/>
        <v>11.696340999545262</v>
      </c>
    </row>
    <row r="114" spans="1:5">
      <c r="A114" s="2">
        <v>39923</v>
      </c>
      <c r="B114" s="4">
        <v>137.69821999999999</v>
      </c>
      <c r="C114" s="4">
        <f t="shared" si="3"/>
        <v>-3.332000893006601</v>
      </c>
      <c r="D114" s="4">
        <f t="shared" si="4"/>
        <v>-3.4347082072090473</v>
      </c>
      <c r="E114" s="4">
        <f t="shared" si="5"/>
        <v>11.797220468669188</v>
      </c>
    </row>
    <row r="115" spans="1:5">
      <c r="A115" s="2">
        <v>39924</v>
      </c>
      <c r="B115" s="4">
        <v>133.18571</v>
      </c>
      <c r="C115" s="4">
        <f t="shared" si="3"/>
        <v>1.3341031198525584</v>
      </c>
      <c r="D115" s="4">
        <f t="shared" si="4"/>
        <v>1.231395805650112</v>
      </c>
      <c r="E115" s="4">
        <f t="shared" si="5"/>
        <v>1.5163356301726882</v>
      </c>
    </row>
    <row r="116" spans="1:5">
      <c r="A116" s="2">
        <v>39925</v>
      </c>
      <c r="B116" s="4">
        <v>134.97444999999999</v>
      </c>
      <c r="C116" s="4">
        <f t="shared" si="3"/>
        <v>6.8325762310786269</v>
      </c>
      <c r="D116" s="4">
        <f t="shared" si="4"/>
        <v>6.7298689168761801</v>
      </c>
      <c r="E116" s="4">
        <f t="shared" si="5"/>
        <v>45.291135638336172</v>
      </c>
    </row>
    <row r="117" spans="1:5">
      <c r="A117" s="2">
        <v>39926</v>
      </c>
      <c r="B117" s="4">
        <v>144.51903999999999</v>
      </c>
      <c r="C117" s="4">
        <f t="shared" si="3"/>
        <v>3.6445861156169532</v>
      </c>
      <c r="D117" s="4">
        <f t="shared" si="4"/>
        <v>3.5418788014145068</v>
      </c>
      <c r="E117" s="4">
        <f t="shared" si="5"/>
        <v>12.544905443909464</v>
      </c>
    </row>
    <row r="118" spans="1:5">
      <c r="A118" s="2">
        <v>39927</v>
      </c>
      <c r="B118" s="4">
        <v>149.88332</v>
      </c>
      <c r="C118" s="4">
        <f t="shared" si="3"/>
        <v>-2.383048841941843</v>
      </c>
      <c r="D118" s="4">
        <f t="shared" si="4"/>
        <v>-2.4857561561442894</v>
      </c>
      <c r="E118" s="4">
        <f t="shared" si="5"/>
        <v>6.1789836678092325</v>
      </c>
    </row>
    <row r="119" spans="1:5">
      <c r="A119" s="2">
        <v>39930</v>
      </c>
      <c r="B119" s="4">
        <v>146.35374999999999</v>
      </c>
      <c r="C119" s="4">
        <f t="shared" si="3"/>
        <v>-4.2399898048493778</v>
      </c>
      <c r="D119" s="4">
        <f t="shared" si="4"/>
        <v>-4.3426971190518247</v>
      </c>
      <c r="E119" s="4">
        <f t="shared" si="5"/>
        <v>18.859018267821018</v>
      </c>
    </row>
    <row r="120" spans="1:5">
      <c r="A120" s="2">
        <v>39931</v>
      </c>
      <c r="B120" s="4">
        <v>140.27807999999999</v>
      </c>
      <c r="C120" s="4">
        <f t="shared" si="3"/>
        <v>2.5773212003636763</v>
      </c>
      <c r="D120" s="4">
        <f t="shared" si="4"/>
        <v>2.4746138861612299</v>
      </c>
      <c r="E120" s="4">
        <f t="shared" si="5"/>
        <v>6.1237138855819842</v>
      </c>
    </row>
    <row r="121" spans="1:5">
      <c r="A121" s="2">
        <v>39932</v>
      </c>
      <c r="B121" s="4">
        <v>143.94049000000001</v>
      </c>
      <c r="C121" s="4">
        <f t="shared" si="3"/>
        <v>4.5257245127411307</v>
      </c>
      <c r="D121" s="4">
        <f t="shared" si="4"/>
        <v>4.4230171985386839</v>
      </c>
      <c r="E121" s="4">
        <f t="shared" si="5"/>
        <v>19.563081138568986</v>
      </c>
    </row>
    <row r="122" spans="1:5">
      <c r="A122" s="2">
        <v>39933</v>
      </c>
      <c r="B122" s="4">
        <v>150.6045</v>
      </c>
      <c r="C122" s="4">
        <f t="shared" si="3"/>
        <v>1.5998153336321714</v>
      </c>
      <c r="D122" s="4">
        <f t="shared" si="4"/>
        <v>1.497108019429725</v>
      </c>
      <c r="E122" s="4">
        <f t="shared" si="5"/>
        <v>2.2413324218407942</v>
      </c>
    </row>
    <row r="123" spans="1:5">
      <c r="A123" s="2">
        <v>39937</v>
      </c>
      <c r="B123" s="4">
        <v>153.03326999999999</v>
      </c>
      <c r="C123" s="4">
        <f t="shared" si="3"/>
        <v>2.773764021089876</v>
      </c>
      <c r="D123" s="4">
        <f t="shared" si="4"/>
        <v>2.6710567068874296</v>
      </c>
      <c r="E123" s="4">
        <f t="shared" si="5"/>
        <v>7.1345439314083201</v>
      </c>
    </row>
    <row r="124" spans="1:5">
      <c r="A124" s="2">
        <v>39938</v>
      </c>
      <c r="B124" s="4">
        <v>157.33747</v>
      </c>
      <c r="C124" s="4">
        <f t="shared" si="3"/>
        <v>5.487945581506108</v>
      </c>
      <c r="D124" s="4">
        <f t="shared" si="4"/>
        <v>5.3852382673036612</v>
      </c>
      <c r="E124" s="4">
        <f t="shared" si="5"/>
        <v>29.000791195631738</v>
      </c>
    </row>
    <row r="125" spans="1:5">
      <c r="A125" s="2">
        <v>39939</v>
      </c>
      <c r="B125" s="4">
        <v>166.21339</v>
      </c>
      <c r="C125" s="4">
        <f t="shared" si="3"/>
        <v>5.8017078026520954</v>
      </c>
      <c r="D125" s="4">
        <f t="shared" si="4"/>
        <v>5.6990004884496486</v>
      </c>
      <c r="E125" s="4">
        <f t="shared" si="5"/>
        <v>32.478606567349331</v>
      </c>
    </row>
    <row r="126" spans="1:5">
      <c r="A126" s="2">
        <v>39940</v>
      </c>
      <c r="B126" s="4">
        <v>176.14183</v>
      </c>
      <c r="C126" s="4">
        <f t="shared" si="3"/>
        <v>-1.6023289576023292</v>
      </c>
      <c r="D126" s="4">
        <f t="shared" si="4"/>
        <v>-1.7050362718047756</v>
      </c>
      <c r="E126" s="4">
        <f t="shared" si="5"/>
        <v>2.9071486881699284</v>
      </c>
    </row>
    <row r="127" spans="1:5">
      <c r="A127" s="2">
        <v>39941</v>
      </c>
      <c r="B127" s="4">
        <v>173.34195</v>
      </c>
      <c r="C127" s="4">
        <f t="shared" si="3"/>
        <v>2.1986450211644244</v>
      </c>
      <c r="D127" s="4">
        <f t="shared" si="4"/>
        <v>2.095937706961978</v>
      </c>
      <c r="E127" s="4">
        <f t="shared" si="5"/>
        <v>4.3929548714650348</v>
      </c>
    </row>
    <row r="128" spans="1:5">
      <c r="A128" s="2">
        <v>39945</v>
      </c>
      <c r="B128" s="4">
        <v>177.19533000000001</v>
      </c>
      <c r="C128" s="4">
        <f t="shared" si="3"/>
        <v>-1.3983516411440415</v>
      </c>
      <c r="D128" s="4">
        <f t="shared" si="4"/>
        <v>-1.5010589553464879</v>
      </c>
      <c r="E128" s="4">
        <f t="shared" si="5"/>
        <v>2.2531779874258895</v>
      </c>
    </row>
    <row r="129" spans="1:5">
      <c r="A129" s="2">
        <v>39946</v>
      </c>
      <c r="B129" s="4">
        <v>174.73475999999999</v>
      </c>
      <c r="C129" s="4">
        <f t="shared" si="3"/>
        <v>-7.1745861072454202</v>
      </c>
      <c r="D129" s="4">
        <f t="shared" si="4"/>
        <v>-7.2772934214478671</v>
      </c>
      <c r="E129" s="4">
        <f t="shared" si="5"/>
        <v>52.958999541848407</v>
      </c>
    </row>
    <row r="130" spans="1:5">
      <c r="A130" s="2">
        <v>39947</v>
      </c>
      <c r="B130" s="4">
        <v>162.63741999999999</v>
      </c>
      <c r="C130" s="4">
        <f t="shared" si="3"/>
        <v>1.4063012564913864</v>
      </c>
      <c r="D130" s="4">
        <f t="shared" si="4"/>
        <v>1.30359394228894</v>
      </c>
      <c r="E130" s="4">
        <f t="shared" si="5"/>
        <v>1.6993571663724203</v>
      </c>
    </row>
    <row r="131" spans="1:5">
      <c r="A131" s="2">
        <v>39948</v>
      </c>
      <c r="B131" s="4">
        <v>164.94075000000001</v>
      </c>
      <c r="C131" s="4">
        <f t="shared" si="3"/>
        <v>-0.25012954301640744</v>
      </c>
      <c r="D131" s="4">
        <f t="shared" si="4"/>
        <v>-0.35283685721885394</v>
      </c>
      <c r="E131" s="4">
        <f t="shared" si="5"/>
        <v>0.12449384781207792</v>
      </c>
    </row>
    <row r="132" spans="1:5">
      <c r="A132" s="2">
        <v>39951</v>
      </c>
      <c r="B132" s="4">
        <v>164.52869999999999</v>
      </c>
      <c r="C132" s="4">
        <f t="shared" ref="C132:C195" si="6">LN(B133/B132)*100</f>
        <v>6.3241306750394131</v>
      </c>
      <c r="D132" s="4">
        <f t="shared" ref="D132:D195" si="7">C132-$C$253</f>
        <v>6.2214233608369662</v>
      </c>
      <c r="E132" s="4">
        <f t="shared" ref="E132:E195" si="8">D132*D132</f>
        <v>38.706108634767929</v>
      </c>
    </row>
    <row r="133" spans="1:5">
      <c r="A133" s="2">
        <v>39952</v>
      </c>
      <c r="B133" s="4">
        <v>175.26976999999999</v>
      </c>
      <c r="C133" s="4">
        <f t="shared" si="6"/>
        <v>1.7729300261013947</v>
      </c>
      <c r="D133" s="4">
        <f t="shared" si="7"/>
        <v>1.6702227118989483</v>
      </c>
      <c r="E133" s="4">
        <f t="shared" si="8"/>
        <v>2.7896439073430774</v>
      </c>
    </row>
    <row r="134" spans="1:5">
      <c r="A134" s="2">
        <v>39953</v>
      </c>
      <c r="B134" s="4">
        <v>178.40488999999999</v>
      </c>
      <c r="C134" s="4">
        <f t="shared" si="6"/>
        <v>-1.3137240772494585</v>
      </c>
      <c r="D134" s="4">
        <f t="shared" si="7"/>
        <v>-1.4164313914519049</v>
      </c>
      <c r="E134" s="4">
        <f t="shared" si="8"/>
        <v>2.0062778866903792</v>
      </c>
    </row>
    <row r="135" spans="1:5">
      <c r="A135" s="2">
        <v>39954</v>
      </c>
      <c r="B135" s="4">
        <v>176.07647</v>
      </c>
      <c r="C135" s="4">
        <f t="shared" si="6"/>
        <v>-1.0738090962120632</v>
      </c>
      <c r="D135" s="4">
        <f t="shared" si="7"/>
        <v>-1.1765164104145096</v>
      </c>
      <c r="E135" s="4">
        <f t="shared" si="8"/>
        <v>1.3841908639746427</v>
      </c>
    </row>
    <row r="136" spans="1:5">
      <c r="A136" s="2">
        <v>39955</v>
      </c>
      <c r="B136" s="4">
        <v>174.19586000000001</v>
      </c>
      <c r="C136" s="4">
        <f t="shared" si="6"/>
        <v>-1.7824233148377044</v>
      </c>
      <c r="D136" s="4">
        <f t="shared" si="7"/>
        <v>-1.8851306290401508</v>
      </c>
      <c r="E136" s="4">
        <f t="shared" si="8"/>
        <v>3.5537174885453147</v>
      </c>
    </row>
    <row r="137" spans="1:5">
      <c r="A137" s="2">
        <v>39958</v>
      </c>
      <c r="B137" s="4">
        <v>171.11846</v>
      </c>
      <c r="C137" s="4">
        <f t="shared" si="6"/>
        <v>-2.8331436949443938</v>
      </c>
      <c r="D137" s="4">
        <f t="shared" si="7"/>
        <v>-2.9358510091468402</v>
      </c>
      <c r="E137" s="4">
        <f t="shared" si="8"/>
        <v>8.6192211479085206</v>
      </c>
    </row>
    <row r="138" spans="1:5">
      <c r="A138" s="2">
        <v>39959</v>
      </c>
      <c r="B138" s="4">
        <v>166.33846</v>
      </c>
      <c r="C138" s="4">
        <f t="shared" si="6"/>
        <v>4.3041970670663474</v>
      </c>
      <c r="D138" s="4">
        <f t="shared" si="7"/>
        <v>4.2014897528639006</v>
      </c>
      <c r="E138" s="4">
        <f t="shared" si="8"/>
        <v>17.65251614342036</v>
      </c>
    </row>
    <row r="139" spans="1:5">
      <c r="A139" s="2">
        <v>39960</v>
      </c>
      <c r="B139" s="4">
        <v>173.65431000000001</v>
      </c>
      <c r="C139" s="4">
        <f t="shared" si="6"/>
        <v>-0.59477677905643478</v>
      </c>
      <c r="D139" s="4">
        <f t="shared" si="7"/>
        <v>-0.69748409325888128</v>
      </c>
      <c r="E139" s="4">
        <f t="shared" si="8"/>
        <v>0.4864840603491638</v>
      </c>
    </row>
    <row r="140" spans="1:5">
      <c r="A140" s="2">
        <v>39961</v>
      </c>
      <c r="B140" s="4">
        <v>172.62451999999999</v>
      </c>
      <c r="C140" s="4">
        <f t="shared" si="6"/>
        <v>2.6823531009225254</v>
      </c>
      <c r="D140" s="4">
        <f t="shared" si="7"/>
        <v>2.579645786720079</v>
      </c>
      <c r="E140" s="4">
        <f t="shared" si="8"/>
        <v>6.6545723849426555</v>
      </c>
    </row>
    <row r="141" spans="1:5">
      <c r="A141" s="2">
        <v>39962</v>
      </c>
      <c r="B141" s="4">
        <v>177.31757999999999</v>
      </c>
      <c r="C141" s="4">
        <f t="shared" si="6"/>
        <v>5.7436003354845448</v>
      </c>
      <c r="D141" s="4">
        <f t="shared" si="7"/>
        <v>5.640893021282098</v>
      </c>
      <c r="E141" s="4">
        <f t="shared" si="8"/>
        <v>31.819674077549077</v>
      </c>
    </row>
    <row r="142" spans="1:5">
      <c r="A142" s="2">
        <v>39965</v>
      </c>
      <c r="B142" s="4">
        <v>187.80015</v>
      </c>
      <c r="C142" s="4">
        <f t="shared" si="6"/>
        <v>0.88086333437337838</v>
      </c>
      <c r="D142" s="4">
        <f t="shared" si="7"/>
        <v>0.77815602017093188</v>
      </c>
      <c r="E142" s="4">
        <f t="shared" si="8"/>
        <v>0.60552679172826374</v>
      </c>
    </row>
    <row r="143" spans="1:5">
      <c r="A143" s="2">
        <v>39966</v>
      </c>
      <c r="B143" s="4">
        <v>189.46172000000001</v>
      </c>
      <c r="C143" s="4">
        <f t="shared" si="6"/>
        <v>-3.0078648655162787</v>
      </c>
      <c r="D143" s="4">
        <f t="shared" si="7"/>
        <v>-3.1105721797187251</v>
      </c>
      <c r="E143" s="4">
        <f t="shared" si="8"/>
        <v>9.6756592852401013</v>
      </c>
    </row>
    <row r="144" spans="1:5">
      <c r="A144" s="2">
        <v>39967</v>
      </c>
      <c r="B144" s="4">
        <v>183.84782000000001</v>
      </c>
      <c r="C144" s="4">
        <f t="shared" si="6"/>
        <v>-4.1256252225782495</v>
      </c>
      <c r="D144" s="4">
        <f t="shared" si="7"/>
        <v>-4.2283325367806963</v>
      </c>
      <c r="E144" s="4">
        <f t="shared" si="8"/>
        <v>17.878796041598278</v>
      </c>
    </row>
    <row r="145" spans="1:5">
      <c r="A145" s="2">
        <v>39968</v>
      </c>
      <c r="B145" s="4">
        <v>176.41728000000001</v>
      </c>
      <c r="C145" s="4">
        <f t="shared" si="6"/>
        <v>3.0983640441291751</v>
      </c>
      <c r="D145" s="4">
        <f t="shared" si="7"/>
        <v>2.9956567299267287</v>
      </c>
      <c r="E145" s="4">
        <f t="shared" si="8"/>
        <v>8.9739592435553011</v>
      </c>
    </row>
    <row r="146" spans="1:5">
      <c r="A146" s="2">
        <v>39969</v>
      </c>
      <c r="B146" s="4">
        <v>181.96888999999999</v>
      </c>
      <c r="C146" s="4">
        <f t="shared" si="6"/>
        <v>-3.4058356590516321</v>
      </c>
      <c r="D146" s="4">
        <f t="shared" si="7"/>
        <v>-3.5085429732540785</v>
      </c>
      <c r="E146" s="4">
        <f t="shared" si="8"/>
        <v>12.309873795170569</v>
      </c>
    </row>
    <row r="147" spans="1:5">
      <c r="A147" s="2">
        <v>39972</v>
      </c>
      <c r="B147" s="4">
        <v>175.87567999999999</v>
      </c>
      <c r="C147" s="4">
        <f t="shared" si="6"/>
        <v>1.0573232207289043</v>
      </c>
      <c r="D147" s="4">
        <f t="shared" si="7"/>
        <v>0.95461590652645778</v>
      </c>
      <c r="E147" s="4">
        <f t="shared" si="8"/>
        <v>0.91129152899333077</v>
      </c>
    </row>
    <row r="148" spans="1:5">
      <c r="A148" s="2">
        <v>39973</v>
      </c>
      <c r="B148" s="4">
        <v>177.74511999999999</v>
      </c>
      <c r="C148" s="4">
        <f t="shared" si="6"/>
        <v>2.749993966625087</v>
      </c>
      <c r="D148" s="4">
        <f t="shared" si="7"/>
        <v>2.6472866524226406</v>
      </c>
      <c r="E148" s="4">
        <f t="shared" si="8"/>
        <v>7.0081266200950711</v>
      </c>
    </row>
    <row r="149" spans="1:5">
      <c r="A149" s="2">
        <v>39974</v>
      </c>
      <c r="B149" s="4">
        <v>182.70093</v>
      </c>
      <c r="C149" s="4">
        <f t="shared" si="6"/>
        <v>-5.8314458707603045E-2</v>
      </c>
      <c r="D149" s="4">
        <f t="shared" si="7"/>
        <v>-0.16102177291004954</v>
      </c>
      <c r="E149" s="4">
        <f t="shared" si="8"/>
        <v>2.5928011351095567E-2</v>
      </c>
    </row>
    <row r="150" spans="1:5">
      <c r="A150" s="2">
        <v>39975</v>
      </c>
      <c r="B150" s="4">
        <v>182.59442000000001</v>
      </c>
      <c r="C150" s="4">
        <f t="shared" si="6"/>
        <v>-3.70250341546401</v>
      </c>
      <c r="D150" s="4">
        <f t="shared" si="7"/>
        <v>-3.8052107296664563</v>
      </c>
      <c r="E150" s="4">
        <f t="shared" si="8"/>
        <v>14.479628697168724</v>
      </c>
    </row>
    <row r="151" spans="1:5">
      <c r="A151" s="2">
        <v>39979</v>
      </c>
      <c r="B151" s="4">
        <v>175.95748</v>
      </c>
      <c r="C151" s="4">
        <f t="shared" si="6"/>
        <v>-0.3102886991587816</v>
      </c>
      <c r="D151" s="4">
        <f t="shared" si="7"/>
        <v>-0.4129960133612281</v>
      </c>
      <c r="E151" s="4">
        <f t="shared" si="8"/>
        <v>0.1705657070522677</v>
      </c>
    </row>
    <row r="152" spans="1:5">
      <c r="A152" s="2">
        <v>39980</v>
      </c>
      <c r="B152" s="4">
        <v>175.41235</v>
      </c>
      <c r="C152" s="4">
        <f t="shared" si="6"/>
        <v>-4.3330461027135376</v>
      </c>
      <c r="D152" s="4">
        <f t="shared" si="7"/>
        <v>-4.4357534169159845</v>
      </c>
      <c r="E152" s="4">
        <f t="shared" si="8"/>
        <v>19.675908375681832</v>
      </c>
    </row>
    <row r="153" spans="1:5">
      <c r="A153" s="2">
        <v>39981</v>
      </c>
      <c r="B153" s="4">
        <v>167.97397000000001</v>
      </c>
      <c r="C153" s="4">
        <f t="shared" si="6"/>
        <v>-5.7616926801618815</v>
      </c>
      <c r="D153" s="4">
        <f t="shared" si="7"/>
        <v>-5.8643999943643284</v>
      </c>
      <c r="E153" s="4">
        <f t="shared" si="8"/>
        <v>34.391187293900337</v>
      </c>
    </row>
    <row r="154" spans="1:5">
      <c r="A154" s="2">
        <v>39982</v>
      </c>
      <c r="B154" s="4">
        <v>158.56935999999999</v>
      </c>
      <c r="C154" s="4">
        <f t="shared" si="6"/>
        <v>2.0366412809521295</v>
      </c>
      <c r="D154" s="4">
        <f t="shared" si="7"/>
        <v>1.9339339667496831</v>
      </c>
      <c r="E154" s="4">
        <f t="shared" si="8"/>
        <v>3.7401005877481643</v>
      </c>
    </row>
    <row r="155" spans="1:5">
      <c r="A155" s="2">
        <v>39983</v>
      </c>
      <c r="B155" s="4">
        <v>161.83196000000001</v>
      </c>
      <c r="C155" s="4">
        <f t="shared" si="6"/>
        <v>-2.6526381585243319</v>
      </c>
      <c r="D155" s="4">
        <f t="shared" si="7"/>
        <v>-2.7553454727267783</v>
      </c>
      <c r="E155" s="4">
        <f t="shared" si="8"/>
        <v>7.5919286740759535</v>
      </c>
    </row>
    <row r="156" spans="1:5">
      <c r="A156" s="2">
        <v>39986</v>
      </c>
      <c r="B156" s="4">
        <v>157.59558000000001</v>
      </c>
      <c r="C156" s="4">
        <f t="shared" si="6"/>
        <v>-5.9314185312729268</v>
      </c>
      <c r="D156" s="4">
        <f t="shared" si="7"/>
        <v>-6.0341258454753737</v>
      </c>
      <c r="E156" s="4">
        <f t="shared" si="8"/>
        <v>36.410674719033892</v>
      </c>
    </row>
    <row r="157" spans="1:5">
      <c r="A157" s="2">
        <v>39987</v>
      </c>
      <c r="B157" s="4">
        <v>148.51974999999999</v>
      </c>
      <c r="C157" s="4">
        <f t="shared" si="6"/>
        <v>0.37887397835953279</v>
      </c>
      <c r="D157" s="4">
        <f t="shared" si="7"/>
        <v>0.27616666415708629</v>
      </c>
      <c r="E157" s="4">
        <f t="shared" si="8"/>
        <v>7.6268026391652893E-2</v>
      </c>
    </row>
    <row r="158" spans="1:5">
      <c r="A158" s="2">
        <v>39988</v>
      </c>
      <c r="B158" s="4">
        <v>149.08351999999999</v>
      </c>
      <c r="C158" s="4">
        <f t="shared" si="6"/>
        <v>0.55341649670886528</v>
      </c>
      <c r="D158" s="4">
        <f t="shared" si="7"/>
        <v>0.45070918250641878</v>
      </c>
      <c r="E158" s="4">
        <f t="shared" si="8"/>
        <v>0.20313876719560431</v>
      </c>
    </row>
    <row r="159" spans="1:5">
      <c r="A159" s="2">
        <v>39989</v>
      </c>
      <c r="B159" s="4">
        <v>149.91086000000001</v>
      </c>
      <c r="C159" s="4">
        <f t="shared" si="6"/>
        <v>1.5937468145255711</v>
      </c>
      <c r="D159" s="4">
        <f t="shared" si="7"/>
        <v>1.4910395003231247</v>
      </c>
      <c r="E159" s="4">
        <f t="shared" si="8"/>
        <v>2.2231987915238336</v>
      </c>
    </row>
    <row r="160" spans="1:5">
      <c r="A160" s="2">
        <v>39990</v>
      </c>
      <c r="B160" s="4">
        <v>152.3192</v>
      </c>
      <c r="C160" s="4">
        <f t="shared" si="6"/>
        <v>0.59631774108112101</v>
      </c>
      <c r="D160" s="4">
        <f t="shared" si="7"/>
        <v>0.49361042687867451</v>
      </c>
      <c r="E160" s="4">
        <f t="shared" si="8"/>
        <v>0.24365125352334727</v>
      </c>
    </row>
    <row r="161" spans="1:5">
      <c r="A161" s="2">
        <v>39993</v>
      </c>
      <c r="B161" s="4">
        <v>153.23022</v>
      </c>
      <c r="C161" s="4">
        <f t="shared" si="6"/>
        <v>4.8907559209977798</v>
      </c>
      <c r="D161" s="4">
        <f t="shared" si="7"/>
        <v>4.788048606795333</v>
      </c>
      <c r="E161" s="4">
        <f t="shared" si="8"/>
        <v>22.925409461034729</v>
      </c>
    </row>
    <row r="162" spans="1:5">
      <c r="A162" s="2">
        <v>39994</v>
      </c>
      <c r="B162" s="4">
        <v>160.91061999999999</v>
      </c>
      <c r="C162" s="4">
        <f t="shared" si="6"/>
        <v>0.47909846692421054</v>
      </c>
      <c r="D162" s="4">
        <f t="shared" si="7"/>
        <v>0.37639115272176404</v>
      </c>
      <c r="E162" s="4">
        <f t="shared" si="8"/>
        <v>0.1416702998472183</v>
      </c>
    </row>
    <row r="163" spans="1:5">
      <c r="A163" s="2">
        <v>39995</v>
      </c>
      <c r="B163" s="4">
        <v>161.68339</v>
      </c>
      <c r="C163" s="4">
        <f t="shared" si="6"/>
        <v>-0.68733745086091413</v>
      </c>
      <c r="D163" s="4">
        <f t="shared" si="7"/>
        <v>-0.79004476506336063</v>
      </c>
      <c r="E163" s="4">
        <f t="shared" si="8"/>
        <v>0.62417073080402075</v>
      </c>
    </row>
    <row r="164" spans="1:5">
      <c r="A164" s="2">
        <v>39996</v>
      </c>
      <c r="B164" s="4">
        <v>160.57588999999999</v>
      </c>
      <c r="C164" s="4">
        <f t="shared" si="6"/>
        <v>-3.0152198082536468</v>
      </c>
      <c r="D164" s="4">
        <f t="shared" si="7"/>
        <v>-3.1179271224560932</v>
      </c>
      <c r="E164" s="4">
        <f t="shared" si="8"/>
        <v>9.721469540947334</v>
      </c>
    </row>
    <row r="165" spans="1:5">
      <c r="A165" s="2">
        <v>39997</v>
      </c>
      <c r="B165" s="4">
        <v>155.80644000000001</v>
      </c>
      <c r="C165" s="4">
        <f t="shared" si="6"/>
        <v>-5.4314945321543595</v>
      </c>
      <c r="D165" s="4">
        <f t="shared" si="7"/>
        <v>-5.5342018463568063</v>
      </c>
      <c r="E165" s="4">
        <f t="shared" si="8"/>
        <v>30.627390076219083</v>
      </c>
    </row>
    <row r="166" spans="1:5">
      <c r="A166" s="2">
        <v>40000</v>
      </c>
      <c r="B166" s="4">
        <v>147.56953999999999</v>
      </c>
      <c r="C166" s="4">
        <f t="shared" si="6"/>
        <v>0.46170415737955117</v>
      </c>
      <c r="D166" s="4">
        <f t="shared" si="7"/>
        <v>0.35899684317710467</v>
      </c>
      <c r="E166" s="4">
        <f t="shared" si="8"/>
        <v>0.12887873341112668</v>
      </c>
    </row>
    <row r="167" spans="1:5">
      <c r="A167" s="2">
        <v>40001</v>
      </c>
      <c r="B167" s="4">
        <v>148.25245000000001</v>
      </c>
      <c r="C167" s="4">
        <f t="shared" si="6"/>
        <v>-4.5766890090627035</v>
      </c>
      <c r="D167" s="4">
        <f t="shared" si="7"/>
        <v>-4.6793963232651503</v>
      </c>
      <c r="E167" s="4">
        <f t="shared" si="8"/>
        <v>21.896749950187406</v>
      </c>
    </row>
    <row r="168" spans="1:5">
      <c r="A168" s="2">
        <v>40002</v>
      </c>
      <c r="B168" s="4">
        <v>141.62031999999999</v>
      </c>
      <c r="C168" s="4">
        <f t="shared" si="6"/>
        <v>-0.49997566406581145</v>
      </c>
      <c r="D168" s="4">
        <f t="shared" si="7"/>
        <v>-0.6026829782682579</v>
      </c>
      <c r="E168" s="4">
        <f t="shared" si="8"/>
        <v>0.3632267722942974</v>
      </c>
    </row>
    <row r="169" spans="1:5">
      <c r="A169" s="2">
        <v>40003</v>
      </c>
      <c r="B169" s="4">
        <v>140.91401999999999</v>
      </c>
      <c r="C169" s="4">
        <f t="shared" si="6"/>
        <v>-3.6860669353735664</v>
      </c>
      <c r="D169" s="4">
        <f t="shared" si="7"/>
        <v>-3.7887742495760128</v>
      </c>
      <c r="E169" s="4">
        <f t="shared" si="8"/>
        <v>14.35481031425028</v>
      </c>
    </row>
    <row r="170" spans="1:5">
      <c r="A170" s="2">
        <v>40004</v>
      </c>
      <c r="B170" s="4">
        <v>135.81440000000001</v>
      </c>
      <c r="C170" s="4">
        <f t="shared" si="6"/>
        <v>-0.91087331379287928</v>
      </c>
      <c r="D170" s="4">
        <f t="shared" si="7"/>
        <v>-1.0135806279953257</v>
      </c>
      <c r="E170" s="4">
        <f t="shared" si="8"/>
        <v>1.0273456894473987</v>
      </c>
    </row>
    <row r="171" spans="1:5">
      <c r="A171" s="2">
        <v>40007</v>
      </c>
      <c r="B171" s="4">
        <v>134.58292</v>
      </c>
      <c r="C171" s="4">
        <f t="shared" si="6"/>
        <v>2.468635656729544</v>
      </c>
      <c r="D171" s="4">
        <f t="shared" si="7"/>
        <v>2.3659283425270976</v>
      </c>
      <c r="E171" s="4">
        <f t="shared" si="8"/>
        <v>5.5976169219730192</v>
      </c>
    </row>
    <row r="172" spans="1:5">
      <c r="A172" s="2">
        <v>40008</v>
      </c>
      <c r="B172" s="4">
        <v>137.94663</v>
      </c>
      <c r="C172" s="4">
        <f t="shared" si="6"/>
        <v>2.1494429089498133</v>
      </c>
      <c r="D172" s="4">
        <f t="shared" si="7"/>
        <v>2.0467355947473669</v>
      </c>
      <c r="E172" s="4">
        <f t="shared" si="8"/>
        <v>4.1891265948058578</v>
      </c>
    </row>
    <row r="173" spans="1:5">
      <c r="A173" s="2">
        <v>40009</v>
      </c>
      <c r="B173" s="4">
        <v>140.94381000000001</v>
      </c>
      <c r="C173" s="4">
        <f t="shared" si="6"/>
        <v>2.9544031390412009</v>
      </c>
      <c r="D173" s="4">
        <f t="shared" si="7"/>
        <v>2.8516958248387545</v>
      </c>
      <c r="E173" s="4">
        <f t="shared" si="8"/>
        <v>8.1321690774027839</v>
      </c>
    </row>
    <row r="174" spans="1:5">
      <c r="A174" s="2">
        <v>40010</v>
      </c>
      <c r="B174" s="4">
        <v>145.16998000000001</v>
      </c>
      <c r="C174" s="4">
        <f t="shared" si="6"/>
        <v>2.5876195565711693</v>
      </c>
      <c r="D174" s="4">
        <f t="shared" si="7"/>
        <v>2.4849122423687229</v>
      </c>
      <c r="E174" s="4">
        <f t="shared" si="8"/>
        <v>6.1747888522739549</v>
      </c>
    </row>
    <row r="175" spans="1:5">
      <c r="A175" s="2">
        <v>40011</v>
      </c>
      <c r="B175" s="4">
        <v>148.97545</v>
      </c>
      <c r="C175" s="4">
        <f t="shared" si="6"/>
        <v>5.713107861202988</v>
      </c>
      <c r="D175" s="4">
        <f t="shared" si="7"/>
        <v>5.6104005470005411</v>
      </c>
      <c r="E175" s="4">
        <f t="shared" si="8"/>
        <v>31.476594297783972</v>
      </c>
    </row>
    <row r="176" spans="1:5">
      <c r="A176" s="2">
        <v>40014</v>
      </c>
      <c r="B176" s="4">
        <v>157.73439999999999</v>
      </c>
      <c r="C176" s="4">
        <f t="shared" si="6"/>
        <v>1.486640118674279</v>
      </c>
      <c r="D176" s="4">
        <f t="shared" si="7"/>
        <v>1.3839328044718326</v>
      </c>
      <c r="E176" s="4">
        <f t="shared" si="8"/>
        <v>1.9152700072932718</v>
      </c>
    </row>
    <row r="177" spans="1:5">
      <c r="A177" s="2">
        <v>40015</v>
      </c>
      <c r="B177" s="4">
        <v>160.09685999999999</v>
      </c>
      <c r="C177" s="4">
        <f t="shared" si="6"/>
        <v>-1.1977360520152707</v>
      </c>
      <c r="D177" s="4">
        <f t="shared" si="7"/>
        <v>-1.3004433662177171</v>
      </c>
      <c r="E177" s="4">
        <f t="shared" si="8"/>
        <v>1.6911529487396673</v>
      </c>
    </row>
    <row r="178" spans="1:5">
      <c r="A178" s="2">
        <v>40016</v>
      </c>
      <c r="B178" s="4">
        <v>158.19076000000001</v>
      </c>
      <c r="C178" s="4">
        <f t="shared" si="6"/>
        <v>1.2663397191231878</v>
      </c>
      <c r="D178" s="4">
        <f t="shared" si="7"/>
        <v>1.1636324049207414</v>
      </c>
      <c r="E178" s="4">
        <f t="shared" si="8"/>
        <v>1.3540403737816282</v>
      </c>
    </row>
    <row r="179" spans="1:5">
      <c r="A179" s="2">
        <v>40017</v>
      </c>
      <c r="B179" s="4">
        <v>160.20672999999999</v>
      </c>
      <c r="C179" s="4">
        <f t="shared" si="6"/>
        <v>3.3125898571620156</v>
      </c>
      <c r="D179" s="4">
        <f t="shared" si="7"/>
        <v>3.2098825429595692</v>
      </c>
      <c r="E179" s="4">
        <f t="shared" si="8"/>
        <v>10.303345939596591</v>
      </c>
    </row>
    <row r="180" spans="1:5">
      <c r="A180" s="2">
        <v>40018</v>
      </c>
      <c r="B180" s="4">
        <v>165.6026</v>
      </c>
      <c r="C180" s="4">
        <f t="shared" si="6"/>
        <v>1.1074092148603778E-2</v>
      </c>
      <c r="D180" s="4">
        <f t="shared" si="7"/>
        <v>-9.1633222053842708E-2</v>
      </c>
      <c r="E180" s="4">
        <f t="shared" si="8"/>
        <v>8.3966473839688464E-3</v>
      </c>
    </row>
    <row r="181" spans="1:5">
      <c r="A181" s="2">
        <v>40021</v>
      </c>
      <c r="B181" s="4">
        <v>165.62093999999999</v>
      </c>
      <c r="C181" s="4">
        <f t="shared" si="6"/>
        <v>-3.2172269600324093</v>
      </c>
      <c r="D181" s="4">
        <f t="shared" si="7"/>
        <v>-3.3199342742348557</v>
      </c>
      <c r="E181" s="4">
        <f t="shared" si="8"/>
        <v>11.021963585239318</v>
      </c>
    </row>
    <row r="182" spans="1:5">
      <c r="A182" s="2">
        <v>40022</v>
      </c>
      <c r="B182" s="4">
        <v>160.37734</v>
      </c>
      <c r="C182" s="4">
        <f t="shared" si="6"/>
        <v>-4.6458816604176985</v>
      </c>
      <c r="D182" s="4">
        <f t="shared" si="7"/>
        <v>-4.7485889746201453</v>
      </c>
      <c r="E182" s="4">
        <f t="shared" si="8"/>
        <v>22.549097249884003</v>
      </c>
    </row>
    <row r="183" spans="1:5">
      <c r="A183" s="2">
        <v>40023</v>
      </c>
      <c r="B183" s="4">
        <v>153.09683000000001</v>
      </c>
      <c r="C183" s="4">
        <f t="shared" si="6"/>
        <v>2.4360800347037803</v>
      </c>
      <c r="D183" s="4">
        <f t="shared" si="7"/>
        <v>2.3333727205013339</v>
      </c>
      <c r="E183" s="4">
        <f t="shared" si="8"/>
        <v>5.444628252779796</v>
      </c>
    </row>
    <row r="184" spans="1:5">
      <c r="A184" s="2">
        <v>40024</v>
      </c>
      <c r="B184" s="4">
        <v>156.87218999999999</v>
      </c>
      <c r="C184" s="4">
        <f t="shared" si="6"/>
        <v>2.4567943758460977</v>
      </c>
      <c r="D184" s="4">
        <f t="shared" si="7"/>
        <v>2.3540870616436513</v>
      </c>
      <c r="E184" s="4">
        <f t="shared" si="8"/>
        <v>5.5417258937980405</v>
      </c>
    </row>
    <row r="185" spans="1:5">
      <c r="A185" s="2">
        <v>40025</v>
      </c>
      <c r="B185" s="4">
        <v>160.77395000000001</v>
      </c>
      <c r="C185" s="4">
        <f t="shared" si="6"/>
        <v>4.4693955586568297</v>
      </c>
      <c r="D185" s="4">
        <f t="shared" si="7"/>
        <v>4.3666882444543829</v>
      </c>
      <c r="E185" s="4">
        <f t="shared" si="8"/>
        <v>19.0679662242561</v>
      </c>
    </row>
    <row r="186" spans="1:5">
      <c r="A186" s="2">
        <v>40028</v>
      </c>
      <c r="B186" s="4">
        <v>168.12257</v>
      </c>
      <c r="C186" s="4">
        <f t="shared" si="6"/>
        <v>-0.43772725457442507</v>
      </c>
      <c r="D186" s="4">
        <f t="shared" si="7"/>
        <v>-0.54043456877687157</v>
      </c>
      <c r="E186" s="4">
        <f t="shared" si="8"/>
        <v>0.29206952312904311</v>
      </c>
    </row>
    <row r="187" spans="1:5">
      <c r="A187" s="2">
        <v>40029</v>
      </c>
      <c r="B187" s="4">
        <v>167.38826</v>
      </c>
      <c r="C187" s="4">
        <f t="shared" si="6"/>
        <v>2.526627675836516</v>
      </c>
      <c r="D187" s="4">
        <f t="shared" si="7"/>
        <v>2.4239203616340697</v>
      </c>
      <c r="E187" s="4">
        <f t="shared" si="8"/>
        <v>5.8753899195442392</v>
      </c>
    </row>
    <row r="188" spans="1:5">
      <c r="A188" s="2">
        <v>40030</v>
      </c>
      <c r="B188" s="4">
        <v>171.67142000000001</v>
      </c>
      <c r="C188" s="4">
        <f t="shared" si="6"/>
        <v>-0.22471598501573081</v>
      </c>
      <c r="D188" s="4">
        <f t="shared" si="7"/>
        <v>-0.32742329921817731</v>
      </c>
      <c r="E188" s="4">
        <f t="shared" si="8"/>
        <v>0.10720601687091608</v>
      </c>
    </row>
    <row r="189" spans="1:5">
      <c r="A189" s="2">
        <v>40031</v>
      </c>
      <c r="B189" s="4">
        <v>171.28608</v>
      </c>
      <c r="C189" s="4">
        <f t="shared" si="6"/>
        <v>-1.5653260219580138</v>
      </c>
      <c r="D189" s="4">
        <f t="shared" si="7"/>
        <v>-1.6680333361604602</v>
      </c>
      <c r="E189" s="4">
        <f t="shared" si="8"/>
        <v>2.7823352105425951</v>
      </c>
    </row>
    <row r="190" spans="1:5">
      <c r="A190" s="2">
        <v>40032</v>
      </c>
      <c r="B190" s="4">
        <v>168.62576999999999</v>
      </c>
      <c r="C190" s="4">
        <f t="shared" si="6"/>
        <v>1.2846704317995459</v>
      </c>
      <c r="D190" s="4">
        <f t="shared" si="7"/>
        <v>1.1819631175970995</v>
      </c>
      <c r="E190" s="4">
        <f t="shared" si="8"/>
        <v>1.3970368113598548</v>
      </c>
    </row>
    <row r="191" spans="1:5">
      <c r="A191" s="2">
        <v>40035</v>
      </c>
      <c r="B191" s="4">
        <v>170.80602999999999</v>
      </c>
      <c r="C191" s="4">
        <f t="shared" si="6"/>
        <v>-1.2452714060555772</v>
      </c>
      <c r="D191" s="4">
        <f t="shared" si="7"/>
        <v>-1.3479787202580236</v>
      </c>
      <c r="E191" s="4">
        <f t="shared" si="8"/>
        <v>1.8170466302684589</v>
      </c>
    </row>
    <row r="192" spans="1:5">
      <c r="A192" s="2">
        <v>40036</v>
      </c>
      <c r="B192" s="4">
        <v>168.69221999999999</v>
      </c>
      <c r="C192" s="4">
        <f t="shared" si="6"/>
        <v>-4.1246867248450307</v>
      </c>
      <c r="D192" s="4">
        <f t="shared" si="7"/>
        <v>-4.2273940390474776</v>
      </c>
      <c r="E192" s="4">
        <f t="shared" si="8"/>
        <v>17.870860361374145</v>
      </c>
    </row>
    <row r="193" spans="1:5">
      <c r="A193" s="2">
        <v>40037</v>
      </c>
      <c r="B193" s="4">
        <v>161.87574000000001</v>
      </c>
      <c r="C193" s="4">
        <f t="shared" si="6"/>
        <v>3.3774155726517909</v>
      </c>
      <c r="D193" s="4">
        <f t="shared" si="7"/>
        <v>3.2747082584493445</v>
      </c>
      <c r="E193" s="4">
        <f t="shared" si="8"/>
        <v>10.723714177956339</v>
      </c>
    </row>
    <row r="194" spans="1:5">
      <c r="A194" s="2">
        <v>40038</v>
      </c>
      <c r="B194" s="4">
        <v>167.43633</v>
      </c>
      <c r="C194" s="4">
        <f t="shared" si="6"/>
        <v>-0.6121315311940031</v>
      </c>
      <c r="D194" s="4">
        <f t="shared" si="7"/>
        <v>-0.7148388453964496</v>
      </c>
      <c r="E194" s="4">
        <f t="shared" si="8"/>
        <v>0.51099457488772915</v>
      </c>
    </row>
    <row r="195" spans="1:5">
      <c r="A195" s="2">
        <v>40039</v>
      </c>
      <c r="B195" s="4">
        <v>166.41453000000001</v>
      </c>
      <c r="C195" s="4">
        <f t="shared" si="6"/>
        <v>-7.1596034057292064</v>
      </c>
      <c r="D195" s="4">
        <f t="shared" si="7"/>
        <v>-7.2623107199316532</v>
      </c>
      <c r="E195" s="4">
        <f t="shared" si="8"/>
        <v>52.741156992834206</v>
      </c>
    </row>
    <row r="196" spans="1:5">
      <c r="A196" s="2">
        <v>40042</v>
      </c>
      <c r="B196" s="4">
        <v>154.91642999999999</v>
      </c>
      <c r="C196" s="4">
        <f t="shared" ref="C196:C249" si="9">LN(B197/B196)*100</f>
        <v>-0.99495091201361929</v>
      </c>
      <c r="D196" s="4">
        <f t="shared" ref="D196:D249" si="10">C196-$C$253</f>
        <v>-1.0976582262160657</v>
      </c>
      <c r="E196" s="4">
        <f t="shared" ref="E196:E249" si="11">D196*D196</f>
        <v>1.2048535815797996</v>
      </c>
    </row>
    <row r="197" spans="1:5">
      <c r="A197" s="2">
        <v>40043</v>
      </c>
      <c r="B197" s="4">
        <v>153.38273000000001</v>
      </c>
      <c r="C197" s="4">
        <f t="shared" si="9"/>
        <v>-2.5348713221535384</v>
      </c>
      <c r="D197" s="4">
        <f t="shared" si="10"/>
        <v>-2.6375786363559848</v>
      </c>
      <c r="E197" s="4">
        <f t="shared" si="11"/>
        <v>6.9568210629614962</v>
      </c>
    </row>
    <row r="198" spans="1:5">
      <c r="A198" s="2">
        <v>40044</v>
      </c>
      <c r="B198" s="4">
        <v>149.54354000000001</v>
      </c>
      <c r="C198" s="4">
        <f t="shared" si="9"/>
        <v>3.5264848952737378</v>
      </c>
      <c r="D198" s="4">
        <f t="shared" si="10"/>
        <v>3.4237775810712914</v>
      </c>
      <c r="E198" s="4">
        <f t="shared" si="11"/>
        <v>11.722252924646384</v>
      </c>
    </row>
    <row r="199" spans="1:5">
      <c r="A199" s="2">
        <v>40045</v>
      </c>
      <c r="B199" s="4">
        <v>154.91126</v>
      </c>
      <c r="C199" s="4">
        <f t="shared" si="9"/>
        <v>1.7055698568848341</v>
      </c>
      <c r="D199" s="4">
        <f t="shared" si="10"/>
        <v>1.6028625426823877</v>
      </c>
      <c r="E199" s="4">
        <f t="shared" si="11"/>
        <v>2.5691683307342492</v>
      </c>
    </row>
    <row r="200" spans="1:5">
      <c r="A200" s="2">
        <v>40046</v>
      </c>
      <c r="B200" s="4">
        <v>157.57604000000001</v>
      </c>
      <c r="C200" s="4">
        <f t="shared" si="9"/>
        <v>6.7315881435693559</v>
      </c>
      <c r="D200" s="4">
        <f t="shared" si="10"/>
        <v>6.628880829366909</v>
      </c>
      <c r="E200" s="4">
        <f t="shared" si="11"/>
        <v>43.942061049948123</v>
      </c>
    </row>
    <row r="201" spans="1:5">
      <c r="A201" s="2">
        <v>40049</v>
      </c>
      <c r="B201" s="4">
        <v>168.54857999999999</v>
      </c>
      <c r="C201" s="4">
        <f t="shared" si="9"/>
        <v>0.30592395173334186</v>
      </c>
      <c r="D201" s="4">
        <f t="shared" si="10"/>
        <v>0.20321663753089536</v>
      </c>
      <c r="E201" s="4">
        <f t="shared" si="11"/>
        <v>4.1297001769363309E-2</v>
      </c>
    </row>
    <row r="202" spans="1:5">
      <c r="A202" s="2">
        <v>40050</v>
      </c>
      <c r="B202" s="4">
        <v>169.065</v>
      </c>
      <c r="C202" s="4">
        <f t="shared" si="9"/>
        <v>-0.60807339839591201</v>
      </c>
      <c r="D202" s="4">
        <f t="shared" si="10"/>
        <v>-0.71078071259835851</v>
      </c>
      <c r="E202" s="4">
        <f t="shared" si="11"/>
        <v>0.50520922140183033</v>
      </c>
    </row>
    <row r="203" spans="1:5">
      <c r="A203" s="2">
        <v>40051</v>
      </c>
      <c r="B203" s="4">
        <v>168.04007999999999</v>
      </c>
      <c r="C203" s="4">
        <f t="shared" si="9"/>
        <v>-0.89420228984608685</v>
      </c>
      <c r="D203" s="4">
        <f t="shared" si="10"/>
        <v>-0.99690960404853335</v>
      </c>
      <c r="E203" s="4">
        <f t="shared" si="11"/>
        <v>0.9938287586442035</v>
      </c>
    </row>
    <row r="204" spans="1:5">
      <c r="A204" s="2">
        <v>40052</v>
      </c>
      <c r="B204" s="4">
        <v>166.54416000000001</v>
      </c>
      <c r="C204" s="4">
        <f t="shared" si="9"/>
        <v>0.64568509987635636</v>
      </c>
      <c r="D204" s="4">
        <f t="shared" si="10"/>
        <v>0.54297778567390986</v>
      </c>
      <c r="E204" s="4">
        <f t="shared" si="11"/>
        <v>0.29482487573534238</v>
      </c>
    </row>
    <row r="205" spans="1:5">
      <c r="A205" s="2">
        <v>40053</v>
      </c>
      <c r="B205" s="4">
        <v>167.62298999999999</v>
      </c>
      <c r="C205" s="4">
        <f t="shared" si="9"/>
        <v>-2.6671547608874477</v>
      </c>
      <c r="D205" s="4">
        <f t="shared" si="10"/>
        <v>-2.7698620750898941</v>
      </c>
      <c r="E205" s="4">
        <f t="shared" si="11"/>
        <v>7.6721359150212942</v>
      </c>
    </row>
    <row r="206" spans="1:5">
      <c r="A206" s="2">
        <v>40056</v>
      </c>
      <c r="B206" s="4">
        <v>163.21132</v>
      </c>
      <c r="C206" s="4">
        <f t="shared" si="9"/>
        <v>0.55754619446612497</v>
      </c>
      <c r="D206" s="4">
        <f t="shared" si="10"/>
        <v>0.45483888026367847</v>
      </c>
      <c r="E206" s="4">
        <f t="shared" si="11"/>
        <v>0.20687840699951685</v>
      </c>
    </row>
    <row r="207" spans="1:5">
      <c r="A207" s="2">
        <v>40057</v>
      </c>
      <c r="B207" s="4">
        <v>164.12384</v>
      </c>
      <c r="C207" s="4">
        <f t="shared" si="9"/>
        <v>-2.809871107022051</v>
      </c>
      <c r="D207" s="4">
        <f t="shared" si="10"/>
        <v>-2.9125784212244974</v>
      </c>
      <c r="E207" s="4">
        <f t="shared" si="11"/>
        <v>8.4831130597825855</v>
      </c>
    </row>
    <row r="208" spans="1:5">
      <c r="A208" s="2">
        <v>40058</v>
      </c>
      <c r="B208" s="4">
        <v>159.57635999999999</v>
      </c>
      <c r="C208" s="4">
        <f t="shared" si="9"/>
        <v>0.38585324448306013</v>
      </c>
      <c r="D208" s="4">
        <f t="shared" si="10"/>
        <v>0.28314593028061363</v>
      </c>
      <c r="E208" s="4">
        <f t="shared" si="11"/>
        <v>8.0171617834474115E-2</v>
      </c>
    </row>
    <row r="209" spans="1:5">
      <c r="A209" s="2">
        <v>40059</v>
      </c>
      <c r="B209" s="4">
        <v>160.19327999999999</v>
      </c>
      <c r="C209" s="4">
        <f t="shared" si="9"/>
        <v>-0.79375560995103744</v>
      </c>
      <c r="D209" s="4">
        <f t="shared" si="10"/>
        <v>-0.89646292415348394</v>
      </c>
      <c r="E209" s="4">
        <f t="shared" si="11"/>
        <v>0.80364577438181506</v>
      </c>
    </row>
    <row r="210" spans="1:5">
      <c r="A210" s="2">
        <v>40060</v>
      </c>
      <c r="B210" s="4">
        <v>158.92677</v>
      </c>
      <c r="C210" s="4">
        <f t="shared" si="9"/>
        <v>0.84039462919396868</v>
      </c>
      <c r="D210" s="4">
        <f t="shared" si="10"/>
        <v>0.73768731499152218</v>
      </c>
      <c r="E210" s="4">
        <f t="shared" si="11"/>
        <v>0.54418257469940123</v>
      </c>
    </row>
    <row r="211" spans="1:5">
      <c r="A211" s="2">
        <v>40063</v>
      </c>
      <c r="B211" s="4">
        <v>160.26801</v>
      </c>
      <c r="C211" s="4">
        <f t="shared" si="9"/>
        <v>2.801674651134713</v>
      </c>
      <c r="D211" s="4">
        <f t="shared" si="10"/>
        <v>2.6989673369322666</v>
      </c>
      <c r="E211" s="4">
        <f t="shared" si="11"/>
        <v>7.2844246858272514</v>
      </c>
    </row>
    <row r="212" spans="1:5">
      <c r="A212" s="2">
        <v>40064</v>
      </c>
      <c r="B212" s="4">
        <v>164.82168999999999</v>
      </c>
      <c r="C212" s="4">
        <f t="shared" si="9"/>
        <v>1.5993448833319392</v>
      </c>
      <c r="D212" s="4">
        <f t="shared" si="10"/>
        <v>1.4966375691294929</v>
      </c>
      <c r="E212" s="4">
        <f t="shared" si="11"/>
        <v>2.2399240133298375</v>
      </c>
    </row>
    <row r="213" spans="1:5">
      <c r="A213" s="2">
        <v>40065</v>
      </c>
      <c r="B213" s="4">
        <v>167.47895</v>
      </c>
      <c r="C213" s="4">
        <f t="shared" si="9"/>
        <v>3.1478900409085733</v>
      </c>
      <c r="D213" s="4">
        <f t="shared" si="10"/>
        <v>3.0451827267061269</v>
      </c>
      <c r="E213" s="4">
        <f t="shared" si="11"/>
        <v>9.2731378390293617</v>
      </c>
    </row>
    <row r="214" spans="1:5">
      <c r="A214" s="2">
        <v>40066</v>
      </c>
      <c r="B214" s="4">
        <v>172.83485999999999</v>
      </c>
      <c r="C214" s="4">
        <f t="shared" si="9"/>
        <v>0.94168654374234095</v>
      </c>
      <c r="D214" s="4">
        <f t="shared" si="10"/>
        <v>0.83897922953989446</v>
      </c>
      <c r="E214" s="4">
        <f t="shared" si="11"/>
        <v>0.70388614759935486</v>
      </c>
    </row>
    <row r="215" spans="1:5">
      <c r="A215" s="2">
        <v>40067</v>
      </c>
      <c r="B215" s="4">
        <v>174.47011000000001</v>
      </c>
      <c r="C215" s="4">
        <f t="shared" si="9"/>
        <v>-2.3909740551878147</v>
      </c>
      <c r="D215" s="4">
        <f t="shared" si="10"/>
        <v>-2.4936813693902611</v>
      </c>
      <c r="E215" s="4">
        <f t="shared" si="11"/>
        <v>6.2184467720440875</v>
      </c>
    </row>
    <row r="216" spans="1:5">
      <c r="A216" s="2">
        <v>40070</v>
      </c>
      <c r="B216" s="4">
        <v>170.34805</v>
      </c>
      <c r="C216" s="4">
        <f t="shared" si="9"/>
        <v>3.0998211895416814</v>
      </c>
      <c r="D216" s="4">
        <f t="shared" si="10"/>
        <v>2.997113875339235</v>
      </c>
      <c r="E216" s="4">
        <f t="shared" si="11"/>
        <v>8.9826915817509683</v>
      </c>
    </row>
    <row r="217" spans="1:5">
      <c r="A217" s="2">
        <v>40071</v>
      </c>
      <c r="B217" s="4">
        <v>175.71123</v>
      </c>
      <c r="C217" s="4">
        <f t="shared" si="9"/>
        <v>3.0861135155399255</v>
      </c>
      <c r="D217" s="4">
        <f t="shared" si="10"/>
        <v>2.9834062013374791</v>
      </c>
      <c r="E217" s="4">
        <f t="shared" si="11"/>
        <v>8.9007125621789278</v>
      </c>
    </row>
    <row r="218" spans="1:5">
      <c r="A218" s="2">
        <v>40072</v>
      </c>
      <c r="B218" s="4">
        <v>181.21842000000001</v>
      </c>
      <c r="C218" s="4">
        <f t="shared" si="9"/>
        <v>0.67937817929369826</v>
      </c>
      <c r="D218" s="4">
        <f t="shared" si="10"/>
        <v>0.57667086509125176</v>
      </c>
      <c r="E218" s="4">
        <f t="shared" si="11"/>
        <v>0.3325492866450927</v>
      </c>
    </row>
    <row r="219" spans="1:5">
      <c r="A219" s="2">
        <v>40073</v>
      </c>
      <c r="B219" s="4">
        <v>182.45376999999999</v>
      </c>
      <c r="C219" s="4">
        <f t="shared" si="9"/>
        <v>-1.2560288357181684</v>
      </c>
      <c r="D219" s="4">
        <f t="shared" si="10"/>
        <v>-1.3587361499206148</v>
      </c>
      <c r="E219" s="4">
        <f t="shared" si="11"/>
        <v>1.8461639251010953</v>
      </c>
    </row>
    <row r="220" spans="1:5">
      <c r="A220" s="2">
        <v>40074</v>
      </c>
      <c r="B220" s="4">
        <v>180.17643000000001</v>
      </c>
      <c r="C220" s="4">
        <f t="shared" si="9"/>
        <v>-1.2796227757817449</v>
      </c>
      <c r="D220" s="4">
        <f t="shared" si="10"/>
        <v>-1.3823300899841913</v>
      </c>
      <c r="E220" s="4">
        <f t="shared" si="11"/>
        <v>1.9108364776757023</v>
      </c>
    </row>
    <row r="221" spans="1:5">
      <c r="A221" s="2">
        <v>40077</v>
      </c>
      <c r="B221" s="4">
        <v>177.88553999999999</v>
      </c>
      <c r="C221" s="4">
        <f t="shared" si="9"/>
        <v>2.1290741059900213</v>
      </c>
      <c r="D221" s="4">
        <f t="shared" si="10"/>
        <v>2.026366791787575</v>
      </c>
      <c r="E221" s="4">
        <f t="shared" si="11"/>
        <v>4.1061623748594691</v>
      </c>
    </row>
    <row r="222" spans="1:5">
      <c r="A222" s="2">
        <v>40078</v>
      </c>
      <c r="B222" s="4">
        <v>181.71346</v>
      </c>
      <c r="C222" s="4">
        <f t="shared" si="9"/>
        <v>1.5701873021290609</v>
      </c>
      <c r="D222" s="4">
        <f t="shared" si="10"/>
        <v>1.4674799879266145</v>
      </c>
      <c r="E222" s="4">
        <f t="shared" si="11"/>
        <v>2.1534975149650966</v>
      </c>
    </row>
    <row r="223" spans="1:5">
      <c r="A223" s="2">
        <v>40079</v>
      </c>
      <c r="B223" s="4">
        <v>184.58922000000001</v>
      </c>
      <c r="C223" s="4">
        <f t="shared" si="9"/>
        <v>-2.3189769170684924</v>
      </c>
      <c r="D223" s="4">
        <f t="shared" si="10"/>
        <v>-2.4216842312709388</v>
      </c>
      <c r="E223" s="4">
        <f t="shared" si="11"/>
        <v>5.8645545159863177</v>
      </c>
    </row>
    <row r="224" spans="1:5">
      <c r="A224" s="2">
        <v>40080</v>
      </c>
      <c r="B224" s="4">
        <v>180.35789</v>
      </c>
      <c r="C224" s="4">
        <f t="shared" si="9"/>
        <v>-1.5620551363671262</v>
      </c>
      <c r="D224" s="4">
        <f t="shared" si="10"/>
        <v>-1.6647624505695726</v>
      </c>
      <c r="E224" s="4">
        <f t="shared" si="11"/>
        <v>2.7714340168264089</v>
      </c>
    </row>
    <row r="225" spans="1:5">
      <c r="A225" s="2">
        <v>40081</v>
      </c>
      <c r="B225" s="4">
        <v>177.56249</v>
      </c>
      <c r="C225" s="4">
        <f t="shared" si="9"/>
        <v>-0.5428067134494351</v>
      </c>
      <c r="D225" s="4">
        <f t="shared" si="10"/>
        <v>-0.64551402765188159</v>
      </c>
      <c r="E225" s="4">
        <f t="shared" si="11"/>
        <v>0.41668835989535413</v>
      </c>
    </row>
    <row r="226" spans="1:5">
      <c r="A226" s="2">
        <v>40084</v>
      </c>
      <c r="B226" s="4">
        <v>176.60128</v>
      </c>
      <c r="C226" s="4">
        <f t="shared" si="9"/>
        <v>1.5045591820543545</v>
      </c>
      <c r="D226" s="4">
        <f t="shared" si="10"/>
        <v>1.4018518678519081</v>
      </c>
      <c r="E226" s="4">
        <f t="shared" si="11"/>
        <v>1.9651886593998835</v>
      </c>
    </row>
    <row r="227" spans="1:5">
      <c r="A227" s="2">
        <v>40085</v>
      </c>
      <c r="B227" s="4">
        <v>179.27843999999999</v>
      </c>
      <c r="C227" s="4">
        <f t="shared" si="9"/>
        <v>-1.0663393544829296</v>
      </c>
      <c r="D227" s="4">
        <f t="shared" si="10"/>
        <v>-1.169046668685376</v>
      </c>
      <c r="E227" s="4">
        <f t="shared" si="11"/>
        <v>1.3666701135643753</v>
      </c>
    </row>
    <row r="228" spans="1:5">
      <c r="A228" s="2">
        <v>40086</v>
      </c>
      <c r="B228" s="4">
        <v>177.37688</v>
      </c>
      <c r="C228" s="4">
        <f t="shared" si="9"/>
        <v>-0.10280579011714393</v>
      </c>
      <c r="D228" s="4">
        <f t="shared" si="10"/>
        <v>-0.20551310431959041</v>
      </c>
      <c r="E228" s="4">
        <f t="shared" si="11"/>
        <v>4.2235636047074851E-2</v>
      </c>
    </row>
    <row r="229" spans="1:5">
      <c r="A229" s="2">
        <v>40087</v>
      </c>
      <c r="B229" s="4">
        <v>177.19461999999999</v>
      </c>
      <c r="C229" s="4">
        <f t="shared" si="9"/>
        <v>-3.9753503286742342</v>
      </c>
      <c r="D229" s="4">
        <f t="shared" si="10"/>
        <v>-4.078057642876681</v>
      </c>
      <c r="E229" s="4">
        <f t="shared" si="11"/>
        <v>16.630554138624912</v>
      </c>
    </row>
    <row r="230" spans="1:5">
      <c r="A230" s="2">
        <v>40088</v>
      </c>
      <c r="B230" s="4">
        <v>170.28869</v>
      </c>
      <c r="C230" s="4">
        <f t="shared" si="9"/>
        <v>0.5931331270661202</v>
      </c>
      <c r="D230" s="4">
        <f t="shared" si="10"/>
        <v>0.4904258128636737</v>
      </c>
      <c r="E230" s="4">
        <f t="shared" si="11"/>
        <v>0.2405174779229951</v>
      </c>
    </row>
    <row r="231" spans="1:5">
      <c r="A231" s="2">
        <v>40091</v>
      </c>
      <c r="B231" s="4">
        <v>171.30172999999999</v>
      </c>
      <c r="C231" s="4">
        <f t="shared" si="9"/>
        <v>1.5653621972361798</v>
      </c>
      <c r="D231" s="4">
        <f t="shared" si="10"/>
        <v>1.4626548830337334</v>
      </c>
      <c r="E231" s="4">
        <f t="shared" si="11"/>
        <v>2.1393593068624241</v>
      </c>
    </row>
    <row r="232" spans="1:5">
      <c r="A232" s="2">
        <v>40092</v>
      </c>
      <c r="B232" s="4">
        <v>174.00432000000001</v>
      </c>
      <c r="C232" s="4">
        <f t="shared" si="9"/>
        <v>1.1039427144914498</v>
      </c>
      <c r="D232" s="4">
        <f t="shared" si="10"/>
        <v>1.0012354002890034</v>
      </c>
      <c r="E232" s="4">
        <f t="shared" si="11"/>
        <v>1.0024723267918809</v>
      </c>
    </row>
    <row r="233" spans="1:5">
      <c r="A233" s="2">
        <v>40093</v>
      </c>
      <c r="B233" s="4">
        <v>175.93586999999999</v>
      </c>
      <c r="C233" s="4">
        <f t="shared" si="9"/>
        <v>0.83390932619127034</v>
      </c>
      <c r="D233" s="4">
        <f t="shared" si="10"/>
        <v>0.73120201198882384</v>
      </c>
      <c r="E233" s="4">
        <f t="shared" si="11"/>
        <v>0.53465638233650403</v>
      </c>
    </row>
    <row r="234" spans="1:5">
      <c r="A234" s="2">
        <v>40094</v>
      </c>
      <c r="B234" s="4">
        <v>177.40915000000001</v>
      </c>
      <c r="C234" s="4">
        <f t="shared" si="9"/>
        <v>1.1159414208045824</v>
      </c>
      <c r="D234" s="4">
        <f t="shared" si="10"/>
        <v>1.013234106602136</v>
      </c>
      <c r="E234" s="4">
        <f t="shared" si="11"/>
        <v>1.0266433547818286</v>
      </c>
    </row>
    <row r="235" spans="1:5">
      <c r="A235" s="2">
        <v>40095</v>
      </c>
      <c r="B235" s="4">
        <v>179.40002000000001</v>
      </c>
      <c r="C235" s="4">
        <f t="shared" si="9"/>
        <v>5.2240958261526407</v>
      </c>
      <c r="D235" s="4">
        <f t="shared" si="10"/>
        <v>5.1213885119501938</v>
      </c>
      <c r="E235" s="4">
        <f t="shared" si="11"/>
        <v>26.228620290335421</v>
      </c>
    </row>
    <row r="236" spans="1:5">
      <c r="A236" s="2">
        <v>40098</v>
      </c>
      <c r="B236" s="4">
        <v>189.02117000000001</v>
      </c>
      <c r="C236" s="4">
        <f t="shared" si="9"/>
        <v>1.5129922361333619</v>
      </c>
      <c r="D236" s="4">
        <f t="shared" si="10"/>
        <v>1.4102849219309155</v>
      </c>
      <c r="E236" s="4">
        <f t="shared" si="11"/>
        <v>1.9889035610256884</v>
      </c>
    </row>
    <row r="237" spans="1:5">
      <c r="A237" s="2">
        <v>40099</v>
      </c>
      <c r="B237" s="4">
        <v>191.90279000000001</v>
      </c>
      <c r="C237" s="4">
        <f t="shared" si="9"/>
        <v>3.7389627931786533</v>
      </c>
      <c r="D237" s="4">
        <f t="shared" si="10"/>
        <v>3.6362554789762069</v>
      </c>
      <c r="E237" s="4">
        <f t="shared" si="11"/>
        <v>13.222353908384484</v>
      </c>
    </row>
    <row r="238" spans="1:5">
      <c r="A238" s="2">
        <v>40100</v>
      </c>
      <c r="B238" s="4">
        <v>199.21378999999999</v>
      </c>
      <c r="C238" s="4">
        <f t="shared" si="9"/>
        <v>0.16579477260077319</v>
      </c>
      <c r="D238" s="4">
        <f t="shared" si="10"/>
        <v>6.3087458398326704E-2</v>
      </c>
      <c r="E238" s="4">
        <f t="shared" si="11"/>
        <v>3.9800274071606027E-3</v>
      </c>
    </row>
    <row r="239" spans="1:5">
      <c r="A239" s="2">
        <v>40101</v>
      </c>
      <c r="B239" s="4">
        <v>199.54435000000001</v>
      </c>
      <c r="C239" s="4">
        <f t="shared" si="9"/>
        <v>-1.9778989722610947</v>
      </c>
      <c r="D239" s="4">
        <f t="shared" si="10"/>
        <v>-2.0806062864635413</v>
      </c>
      <c r="E239" s="4">
        <f t="shared" si="11"/>
        <v>4.3289225192716074</v>
      </c>
    </row>
    <row r="240" spans="1:5">
      <c r="A240" s="2">
        <v>40102</v>
      </c>
      <c r="B240" s="4">
        <v>195.63633999999999</v>
      </c>
      <c r="C240" s="4">
        <f t="shared" si="9"/>
        <v>-1.043520239275747</v>
      </c>
      <c r="D240" s="4">
        <f t="shared" si="10"/>
        <v>-1.1462275534781934</v>
      </c>
      <c r="E240" s="4">
        <f t="shared" si="11"/>
        <v>1.3138376043526048</v>
      </c>
    </row>
    <row r="241" spans="1:5">
      <c r="A241" s="2">
        <v>40105</v>
      </c>
      <c r="B241" s="4">
        <v>193.60544999999999</v>
      </c>
      <c r="C241" s="4">
        <f t="shared" si="9"/>
        <v>1.9643816896191095</v>
      </c>
      <c r="D241" s="4">
        <f t="shared" si="10"/>
        <v>1.8616743754166631</v>
      </c>
      <c r="E241" s="4">
        <f t="shared" si="11"/>
        <v>3.4658314800830228</v>
      </c>
    </row>
    <row r="242" spans="1:5">
      <c r="A242" s="2">
        <v>40106</v>
      </c>
      <c r="B242" s="4">
        <v>197.4462</v>
      </c>
      <c r="C242" s="4">
        <f t="shared" si="9"/>
        <v>-1.929925786559139</v>
      </c>
      <c r="D242" s="4">
        <f t="shared" si="10"/>
        <v>-2.0326331007615854</v>
      </c>
      <c r="E242" s="4">
        <f t="shared" si="11"/>
        <v>4.1315973223116575</v>
      </c>
    </row>
    <row r="243" spans="1:5">
      <c r="A243" s="2">
        <v>40107</v>
      </c>
      <c r="B243" s="4">
        <v>193.67216999999999</v>
      </c>
      <c r="C243" s="4">
        <f t="shared" si="9"/>
        <v>-0.76824702888271623</v>
      </c>
      <c r="D243" s="4">
        <f t="shared" si="10"/>
        <v>-0.87095434308516273</v>
      </c>
      <c r="E243" s="4">
        <f t="shared" si="11"/>
        <v>0.75856146773890731</v>
      </c>
    </row>
    <row r="244" spans="1:5">
      <c r="A244" s="2">
        <v>40108</v>
      </c>
      <c r="B244" s="4">
        <v>192.18998999999999</v>
      </c>
      <c r="C244" s="4">
        <f t="shared" si="9"/>
        <v>1.0287863198001577</v>
      </c>
      <c r="D244" s="4">
        <f t="shared" si="10"/>
        <v>0.92607900559771117</v>
      </c>
      <c r="E244" s="4">
        <f t="shared" si="11"/>
        <v>0.85762232460884558</v>
      </c>
    </row>
    <row r="245" spans="1:5">
      <c r="A245" s="2">
        <v>40109</v>
      </c>
      <c r="B245" s="4">
        <v>194.17742000000001</v>
      </c>
      <c r="C245" s="4">
        <f t="shared" si="9"/>
        <v>0.54576523394999255</v>
      </c>
      <c r="D245" s="4">
        <f t="shared" si="10"/>
        <v>0.44305791974754605</v>
      </c>
      <c r="E245" s="4">
        <f t="shared" si="11"/>
        <v>0.19630032025102295</v>
      </c>
    </row>
    <row r="246" spans="1:5">
      <c r="A246" s="2">
        <v>40112</v>
      </c>
      <c r="B246" s="4">
        <v>195.24007</v>
      </c>
      <c r="C246" s="4">
        <f t="shared" si="9"/>
        <v>-2.9413133739840966</v>
      </c>
      <c r="D246" s="4">
        <f t="shared" si="10"/>
        <v>-3.044020688186543</v>
      </c>
      <c r="E246" s="4">
        <f t="shared" si="11"/>
        <v>9.2660619501076749</v>
      </c>
    </row>
    <row r="247" spans="1:5">
      <c r="A247" s="2">
        <v>40113</v>
      </c>
      <c r="B247" s="4">
        <v>189.58107999999999</v>
      </c>
      <c r="C247" s="4">
        <f t="shared" si="9"/>
        <v>-3.9582401138352368</v>
      </c>
      <c r="D247" s="4">
        <f t="shared" si="10"/>
        <v>-4.0609474280376832</v>
      </c>
      <c r="E247" s="4">
        <f t="shared" si="11"/>
        <v>16.491294013285874</v>
      </c>
    </row>
    <row r="248" spans="1:5">
      <c r="A248" s="2">
        <v>40114</v>
      </c>
      <c r="B248" s="4">
        <v>182.22358</v>
      </c>
      <c r="C248" s="4">
        <f t="shared" si="9"/>
        <v>-1.6160182591138919</v>
      </c>
      <c r="D248" s="4">
        <f t="shared" si="10"/>
        <v>-1.7187255733163382</v>
      </c>
      <c r="E248" s="4">
        <f t="shared" si="11"/>
        <v>2.9540175963715756</v>
      </c>
    </row>
    <row r="249" spans="1:5">
      <c r="A249" s="2">
        <v>40115</v>
      </c>
      <c r="B249" s="4">
        <v>179.30248</v>
      </c>
      <c r="C249" s="4">
        <f t="shared" si="9"/>
        <v>0.54554568361360722</v>
      </c>
      <c r="D249" s="4">
        <f t="shared" si="10"/>
        <v>0.44283836941116073</v>
      </c>
      <c r="E249" s="4">
        <f t="shared" si="11"/>
        <v>0.19610582142273567</v>
      </c>
    </row>
    <row r="250" spans="1:5">
      <c r="A250" s="2">
        <v>40116</v>
      </c>
      <c r="B250" s="4">
        <v>180.28333000000001</v>
      </c>
      <c r="C250" s="4" t="s">
        <v>3</v>
      </c>
      <c r="D250" s="4" t="s">
        <v>3</v>
      </c>
      <c r="E250" s="4" t="s">
        <v>3</v>
      </c>
    </row>
    <row r="251" spans="1:5" hidden="1"/>
    <row r="252" spans="1:5" ht="30" customHeight="1">
      <c r="A252" s="4"/>
      <c r="B252" s="4"/>
      <c r="C252" s="11" t="s">
        <v>7</v>
      </c>
      <c r="D252" s="11" t="s">
        <v>10</v>
      </c>
    </row>
    <row r="253" spans="1:5" ht="30">
      <c r="A253" s="9" t="s">
        <v>8</v>
      </c>
      <c r="B253" s="10" t="s">
        <v>4</v>
      </c>
      <c r="C253" s="4">
        <f>SUM(C3:C249)/247</f>
        <v>0.10270731420244648</v>
      </c>
      <c r="D253" s="4">
        <f>C253*250</f>
        <v>25.676828550611621</v>
      </c>
    </row>
    <row r="254" spans="1:5" hidden="1">
      <c r="A254" s="4"/>
      <c r="B254" s="4"/>
      <c r="C254" s="4"/>
      <c r="D254" s="4"/>
    </row>
    <row r="255" spans="1:5">
      <c r="A255" s="4" t="s">
        <v>9</v>
      </c>
      <c r="B255" s="4"/>
      <c r="C255" s="4">
        <f>SUM(E3:E249)/246</f>
        <v>15.075952996933616</v>
      </c>
      <c r="D255" s="4">
        <f>C255*250</f>
        <v>3768.9882492334041</v>
      </c>
    </row>
    <row r="256" spans="1:5" hidden="1">
      <c r="A256" s="4"/>
      <c r="B256" s="4"/>
      <c r="C256" s="4"/>
      <c r="D256" s="4"/>
    </row>
    <row r="257" spans="1:4">
      <c r="A257" s="4" t="s">
        <v>14</v>
      </c>
      <c r="B257" s="4"/>
      <c r="C257" s="4"/>
      <c r="D257" s="4">
        <f>Индекс!D255*'Бета-коэффициент'!C255^2</f>
        <v>2332.8054279559892</v>
      </c>
    </row>
    <row r="258" spans="1:4" hidden="1">
      <c r="A258" s="4"/>
      <c r="B258" s="4"/>
      <c r="C258" s="4"/>
      <c r="D258" s="4"/>
    </row>
    <row r="259" spans="1:4" hidden="1">
      <c r="A259" s="4"/>
      <c r="B259" s="4"/>
      <c r="C259" s="4"/>
      <c r="D259" s="4"/>
    </row>
    <row r="260" spans="1:4">
      <c r="A260" s="4" t="s">
        <v>15</v>
      </c>
      <c r="B260" s="4"/>
      <c r="C260" s="4"/>
      <c r="D260" s="4">
        <f>D255-D257</f>
        <v>1436.1828212774149</v>
      </c>
    </row>
  </sheetData>
  <mergeCells count="2">
    <mergeCell ref="A1:E1"/>
    <mergeCell ref="F1:H1"/>
  </mergeCells>
  <pageMargins left="0.9055118110236221" right="0.70866141732283472" top="0.55118110236220474" bottom="0.55118110236220474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60"/>
  <sheetViews>
    <sheetView topLeftCell="A238" workbookViewId="0">
      <selection activeCell="A252" sqref="A252:D260"/>
    </sheetView>
  </sheetViews>
  <sheetFormatPr defaultRowHeight="15"/>
  <cols>
    <col min="1" max="1" width="16.5703125" customWidth="1"/>
    <col min="2" max="2" width="12.28515625" customWidth="1"/>
    <col min="3" max="3" width="12.42578125" customWidth="1"/>
    <col min="4" max="4" width="11.7109375" customWidth="1"/>
    <col min="5" max="5" width="9.7109375" customWidth="1"/>
    <col min="8" max="8" width="9.140625" hidden="1" customWidth="1"/>
  </cols>
  <sheetData>
    <row r="1" spans="1:8" ht="18.75">
      <c r="A1" s="18" t="s">
        <v>24</v>
      </c>
      <c r="B1" s="18"/>
      <c r="C1" s="18"/>
      <c r="D1" s="18"/>
      <c r="E1" s="18"/>
      <c r="F1" s="24" t="s">
        <v>72</v>
      </c>
      <c r="G1" s="25"/>
      <c r="H1" s="25"/>
    </row>
    <row r="2" spans="1:8" ht="58.5" customHeight="1">
      <c r="A2" s="1" t="s">
        <v>0</v>
      </c>
      <c r="B2" s="1" t="s">
        <v>1</v>
      </c>
      <c r="C2" s="1" t="s">
        <v>2</v>
      </c>
      <c r="D2" s="1" t="s">
        <v>5</v>
      </c>
      <c r="E2" s="1" t="s">
        <v>6</v>
      </c>
    </row>
    <row r="3" spans="1:8">
      <c r="A3" s="2">
        <v>39753</v>
      </c>
      <c r="B3" s="4">
        <v>0.38242999999999999</v>
      </c>
      <c r="C3" s="4">
        <f>LN(B4/B3)*100</f>
        <v>0</v>
      </c>
      <c r="D3" s="4">
        <f>C3-$C$253</f>
        <v>-0.29779877225380808</v>
      </c>
      <c r="E3" s="4">
        <f>D3*D3</f>
        <v>8.8684108755875457E-2</v>
      </c>
    </row>
    <row r="4" spans="1:8">
      <c r="A4" s="2">
        <v>39757</v>
      </c>
      <c r="B4" s="4">
        <v>0.38242999999999999</v>
      </c>
      <c r="C4" s="4">
        <f t="shared" ref="C4:C67" si="0">LN(B5/B4)*100</f>
        <v>0</v>
      </c>
      <c r="D4" s="4">
        <f t="shared" ref="D4:D67" si="1">C4-$C$253</f>
        <v>-0.29779877225380808</v>
      </c>
      <c r="E4" s="4">
        <f t="shared" ref="E4:E67" si="2">D4*D4</f>
        <v>8.8684108755875457E-2</v>
      </c>
    </row>
    <row r="5" spans="1:8">
      <c r="A5" s="2">
        <v>39758</v>
      </c>
      <c r="B5" s="4">
        <v>0.38242999999999999</v>
      </c>
      <c r="C5" s="4">
        <f t="shared" si="0"/>
        <v>0</v>
      </c>
      <c r="D5" s="4">
        <f t="shared" si="1"/>
        <v>-0.29779877225380808</v>
      </c>
      <c r="E5" s="4">
        <f t="shared" si="2"/>
        <v>8.8684108755875457E-2</v>
      </c>
    </row>
    <row r="6" spans="1:8">
      <c r="A6" s="2">
        <v>39759</v>
      </c>
      <c r="B6" s="4">
        <v>0.38242999999999999</v>
      </c>
      <c r="C6" s="4">
        <f t="shared" si="0"/>
        <v>0</v>
      </c>
      <c r="D6" s="4">
        <f t="shared" si="1"/>
        <v>-0.29779877225380808</v>
      </c>
      <c r="E6" s="4">
        <f t="shared" si="2"/>
        <v>8.8684108755875457E-2</v>
      </c>
    </row>
    <row r="7" spans="1:8">
      <c r="A7" s="2">
        <v>39762</v>
      </c>
      <c r="B7" s="4">
        <v>0.38242999999999999</v>
      </c>
      <c r="C7" s="4">
        <f t="shared" si="0"/>
        <v>-13.615342026844408</v>
      </c>
      <c r="D7" s="4">
        <f t="shared" si="1"/>
        <v>-13.913140799098215</v>
      </c>
      <c r="E7" s="4">
        <f t="shared" si="2"/>
        <v>193.57548689553133</v>
      </c>
    </row>
    <row r="8" spans="1:8">
      <c r="A8" s="2">
        <v>39763</v>
      </c>
      <c r="B8" s="4">
        <v>0.33374999999999999</v>
      </c>
      <c r="C8" s="4">
        <f t="shared" si="0"/>
        <v>0</v>
      </c>
      <c r="D8" s="4">
        <f t="shared" si="1"/>
        <v>-0.29779877225380808</v>
      </c>
      <c r="E8" s="4">
        <f t="shared" si="2"/>
        <v>8.8684108755875457E-2</v>
      </c>
    </row>
    <row r="9" spans="1:8">
      <c r="A9" s="2">
        <v>39764</v>
      </c>
      <c r="B9" s="4">
        <v>0.33374999999999999</v>
      </c>
      <c r="C9" s="4">
        <f t="shared" si="0"/>
        <v>-2.7613728831760316</v>
      </c>
      <c r="D9" s="4">
        <f t="shared" si="1"/>
        <v>-3.0591716554298398</v>
      </c>
      <c r="E9" s="4">
        <f t="shared" si="2"/>
        <v>9.3585312173853463</v>
      </c>
    </row>
    <row r="10" spans="1:8">
      <c r="A10" s="2">
        <v>39765</v>
      </c>
      <c r="B10" s="4">
        <v>0.32466</v>
      </c>
      <c r="C10" s="4">
        <f t="shared" si="0"/>
        <v>0</v>
      </c>
      <c r="D10" s="4">
        <f t="shared" si="1"/>
        <v>-0.29779877225380808</v>
      </c>
      <c r="E10" s="4">
        <f t="shared" si="2"/>
        <v>8.8684108755875457E-2</v>
      </c>
    </row>
    <row r="11" spans="1:8">
      <c r="A11" s="2">
        <v>39766</v>
      </c>
      <c r="B11" s="4">
        <v>0.32466</v>
      </c>
      <c r="C11" s="4">
        <f t="shared" si="0"/>
        <v>-9.2408631031971958E-3</v>
      </c>
      <c r="D11" s="4">
        <f t="shared" si="1"/>
        <v>-0.30703963535700529</v>
      </c>
      <c r="E11" s="4">
        <f t="shared" si="2"/>
        <v>9.4273337680162772E-2</v>
      </c>
    </row>
    <row r="12" spans="1:8">
      <c r="A12" s="2">
        <v>39769</v>
      </c>
      <c r="B12" s="4">
        <v>0.32462999999999997</v>
      </c>
      <c r="C12" s="4">
        <f t="shared" si="0"/>
        <v>-8.2242498860980557</v>
      </c>
      <c r="D12" s="4">
        <f t="shared" si="1"/>
        <v>-8.5220486583518635</v>
      </c>
      <c r="E12" s="4">
        <f t="shared" si="2"/>
        <v>72.625313335316804</v>
      </c>
    </row>
    <row r="13" spans="1:8">
      <c r="A13" s="2">
        <v>39770</v>
      </c>
      <c r="B13" s="4">
        <v>0.29899999999999999</v>
      </c>
      <c r="C13" s="4">
        <f t="shared" si="0"/>
        <v>0</v>
      </c>
      <c r="D13" s="4">
        <f t="shared" si="1"/>
        <v>-0.29779877225380808</v>
      </c>
      <c r="E13" s="4">
        <f t="shared" si="2"/>
        <v>8.8684108755875457E-2</v>
      </c>
    </row>
    <row r="14" spans="1:8">
      <c r="A14" s="2">
        <v>39771</v>
      </c>
      <c r="B14" s="4">
        <v>0.29899999999999999</v>
      </c>
      <c r="C14" s="4">
        <f t="shared" si="0"/>
        <v>-0.12047387843579088</v>
      </c>
      <c r="D14" s="4">
        <f t="shared" si="1"/>
        <v>-0.41827265068959896</v>
      </c>
      <c r="E14" s="4">
        <f t="shared" si="2"/>
        <v>0.17495201031490326</v>
      </c>
    </row>
    <row r="15" spans="1:8">
      <c r="A15" s="2">
        <v>39772</v>
      </c>
      <c r="B15" s="4">
        <v>0.29864000000000002</v>
      </c>
      <c r="C15" s="4">
        <f t="shared" si="0"/>
        <v>-2.00930980884369E-2</v>
      </c>
      <c r="D15" s="4">
        <f t="shared" si="1"/>
        <v>-0.31789187034224498</v>
      </c>
      <c r="E15" s="4">
        <f t="shared" si="2"/>
        <v>0.10105524122969069</v>
      </c>
    </row>
    <row r="16" spans="1:8">
      <c r="A16" s="2">
        <v>39773</v>
      </c>
      <c r="B16" s="4">
        <v>0.29858000000000001</v>
      </c>
      <c r="C16" s="4">
        <f t="shared" si="0"/>
        <v>0</v>
      </c>
      <c r="D16" s="4">
        <f t="shared" si="1"/>
        <v>-0.29779877225380808</v>
      </c>
      <c r="E16" s="4">
        <f t="shared" si="2"/>
        <v>8.8684108755875457E-2</v>
      </c>
    </row>
    <row r="17" spans="1:5">
      <c r="A17" s="2">
        <v>39776</v>
      </c>
      <c r="B17" s="4">
        <v>0.29858000000000001</v>
      </c>
      <c r="C17" s="4">
        <f t="shared" si="0"/>
        <v>0.72082004687298717</v>
      </c>
      <c r="D17" s="4">
        <f t="shared" si="1"/>
        <v>0.4230212746191791</v>
      </c>
      <c r="E17" s="4">
        <f t="shared" si="2"/>
        <v>0.17894699878043493</v>
      </c>
    </row>
    <row r="18" spans="1:5">
      <c r="A18" s="2">
        <v>39777</v>
      </c>
      <c r="B18" s="4">
        <v>0.30074000000000001</v>
      </c>
      <c r="C18" s="4">
        <f t="shared" si="0"/>
        <v>0</v>
      </c>
      <c r="D18" s="4">
        <f t="shared" si="1"/>
        <v>-0.29779877225380808</v>
      </c>
      <c r="E18" s="4">
        <f t="shared" si="2"/>
        <v>8.8684108755875457E-2</v>
      </c>
    </row>
    <row r="19" spans="1:5">
      <c r="A19" s="2">
        <v>39778</v>
      </c>
      <c r="B19" s="4">
        <v>0.30074000000000001</v>
      </c>
      <c r="C19" s="4">
        <f t="shared" si="0"/>
        <v>0</v>
      </c>
      <c r="D19" s="4">
        <f t="shared" si="1"/>
        <v>-0.29779877225380808</v>
      </c>
      <c r="E19" s="4">
        <f t="shared" si="2"/>
        <v>8.8684108755875457E-2</v>
      </c>
    </row>
    <row r="20" spans="1:5">
      <c r="A20" s="2">
        <v>39779</v>
      </c>
      <c r="B20" s="4">
        <v>0.30074000000000001</v>
      </c>
      <c r="C20" s="4">
        <f t="shared" si="0"/>
        <v>4.2637197807123055</v>
      </c>
      <c r="D20" s="4">
        <f t="shared" si="1"/>
        <v>3.9659210084584973</v>
      </c>
      <c r="E20" s="4">
        <f t="shared" si="2"/>
        <v>15.728529445332464</v>
      </c>
    </row>
    <row r="21" spans="1:5">
      <c r="A21" s="2">
        <v>39780</v>
      </c>
      <c r="B21" s="4">
        <v>0.31384000000000001</v>
      </c>
      <c r="C21" s="4">
        <f t="shared" si="0"/>
        <v>0.94820505251955678</v>
      </c>
      <c r="D21" s="4">
        <f t="shared" si="1"/>
        <v>0.65040628026574865</v>
      </c>
      <c r="E21" s="4">
        <f t="shared" si="2"/>
        <v>0.4230283294091276</v>
      </c>
    </row>
    <row r="22" spans="1:5">
      <c r="A22" s="2">
        <v>39783</v>
      </c>
      <c r="B22" s="4">
        <v>0.31683</v>
      </c>
      <c r="C22" s="4">
        <f t="shared" si="0"/>
        <v>3.7388400768518495</v>
      </c>
      <c r="D22" s="4">
        <f t="shared" si="1"/>
        <v>3.4410413045980413</v>
      </c>
      <c r="E22" s="4">
        <f t="shared" si="2"/>
        <v>11.840765259949789</v>
      </c>
    </row>
    <row r="23" spans="1:5">
      <c r="A23" s="2">
        <v>39784</v>
      </c>
      <c r="B23" s="4">
        <v>0.32890000000000003</v>
      </c>
      <c r="C23" s="4">
        <f t="shared" si="0"/>
        <v>0</v>
      </c>
      <c r="D23" s="4">
        <f t="shared" si="1"/>
        <v>-0.29779877225380808</v>
      </c>
      <c r="E23" s="4">
        <f t="shared" si="2"/>
        <v>8.8684108755875457E-2</v>
      </c>
    </row>
    <row r="24" spans="1:5">
      <c r="A24" s="2">
        <v>39785</v>
      </c>
      <c r="B24" s="4">
        <v>0.32890000000000003</v>
      </c>
      <c r="C24" s="4">
        <f t="shared" si="0"/>
        <v>0</v>
      </c>
      <c r="D24" s="4">
        <f t="shared" si="1"/>
        <v>-0.29779877225380808</v>
      </c>
      <c r="E24" s="4">
        <f t="shared" si="2"/>
        <v>8.8684108755875457E-2</v>
      </c>
    </row>
    <row r="25" spans="1:5">
      <c r="A25" s="2">
        <v>39786</v>
      </c>
      <c r="B25" s="4">
        <v>0.32890000000000003</v>
      </c>
      <c r="C25" s="4">
        <f t="shared" si="0"/>
        <v>0</v>
      </c>
      <c r="D25" s="4">
        <f t="shared" si="1"/>
        <v>-0.29779877225380808</v>
      </c>
      <c r="E25" s="4">
        <f t="shared" si="2"/>
        <v>8.8684108755875457E-2</v>
      </c>
    </row>
    <row r="26" spans="1:5">
      <c r="A26" s="2">
        <v>39787</v>
      </c>
      <c r="B26" s="4">
        <v>0.32890000000000003</v>
      </c>
      <c r="C26" s="4">
        <f t="shared" si="0"/>
        <v>-1.3067680943344384</v>
      </c>
      <c r="D26" s="4">
        <f t="shared" si="1"/>
        <v>-1.6045668665882464</v>
      </c>
      <c r="E26" s="4">
        <f t="shared" si="2"/>
        <v>2.5746348293528234</v>
      </c>
    </row>
    <row r="27" spans="1:5">
      <c r="A27" s="2">
        <v>39790</v>
      </c>
      <c r="B27" s="4">
        <v>0.32462999999999997</v>
      </c>
      <c r="C27" s="4">
        <f t="shared" si="0"/>
        <v>2.4975821780562302</v>
      </c>
      <c r="D27" s="4">
        <f t="shared" si="1"/>
        <v>2.1997834058024219</v>
      </c>
      <c r="E27" s="4">
        <f t="shared" si="2"/>
        <v>4.8390470324437027</v>
      </c>
    </row>
    <row r="28" spans="1:5">
      <c r="A28" s="2">
        <v>39791</v>
      </c>
      <c r="B28" s="4">
        <v>0.33284000000000002</v>
      </c>
      <c r="C28" s="4">
        <f t="shared" si="0"/>
        <v>-10.842305942590071</v>
      </c>
      <c r="D28" s="4">
        <f t="shared" si="1"/>
        <v>-11.140104714843879</v>
      </c>
      <c r="E28" s="4">
        <f t="shared" si="2"/>
        <v>124.10193305768682</v>
      </c>
    </row>
    <row r="29" spans="1:5">
      <c r="A29" s="2">
        <v>39792</v>
      </c>
      <c r="B29" s="4">
        <v>0.29864000000000002</v>
      </c>
      <c r="C29" s="4">
        <f t="shared" si="0"/>
        <v>4.068268666574574</v>
      </c>
      <c r="D29" s="4">
        <f t="shared" si="1"/>
        <v>3.7704698943207657</v>
      </c>
      <c r="E29" s="4">
        <f t="shared" si="2"/>
        <v>14.216443223979246</v>
      </c>
    </row>
    <row r="30" spans="1:5">
      <c r="A30" s="2">
        <v>39793</v>
      </c>
      <c r="B30" s="4">
        <v>0.31103999999999998</v>
      </c>
      <c r="C30" s="4">
        <f t="shared" si="0"/>
        <v>4.6270089624844672</v>
      </c>
      <c r="D30" s="4">
        <f t="shared" si="1"/>
        <v>4.3292101902306594</v>
      </c>
      <c r="E30" s="4">
        <f t="shared" si="2"/>
        <v>18.742060871196983</v>
      </c>
    </row>
    <row r="31" spans="1:5">
      <c r="A31" s="2">
        <v>39794</v>
      </c>
      <c r="B31" s="4">
        <v>0.32577</v>
      </c>
      <c r="C31" s="4">
        <f t="shared" si="0"/>
        <v>0.3554469806376952</v>
      </c>
      <c r="D31" s="4">
        <f t="shared" si="1"/>
        <v>5.7648208383887123E-2</v>
      </c>
      <c r="E31" s="4">
        <f t="shared" si="2"/>
        <v>3.3233159298720737E-3</v>
      </c>
    </row>
    <row r="32" spans="1:5">
      <c r="A32" s="2">
        <v>39797</v>
      </c>
      <c r="B32" s="4">
        <v>0.32693</v>
      </c>
      <c r="C32" s="4">
        <f t="shared" si="0"/>
        <v>1.7555214731360613</v>
      </c>
      <c r="D32" s="4">
        <f t="shared" si="1"/>
        <v>1.4577227008822533</v>
      </c>
      <c r="E32" s="4">
        <f t="shared" si="2"/>
        <v>2.1249554726674513</v>
      </c>
    </row>
    <row r="33" spans="1:5">
      <c r="A33" s="2">
        <v>39798</v>
      </c>
      <c r="B33" s="4">
        <v>0.33272000000000002</v>
      </c>
      <c r="C33" s="4">
        <f t="shared" si="0"/>
        <v>3.6059859757284062E-2</v>
      </c>
      <c r="D33" s="4">
        <f t="shared" si="1"/>
        <v>-0.26173891249652403</v>
      </c>
      <c r="E33" s="4">
        <f t="shared" si="2"/>
        <v>6.8507258314863068E-2</v>
      </c>
    </row>
    <row r="34" spans="1:5">
      <c r="A34" s="2">
        <v>39799</v>
      </c>
      <c r="B34" s="4">
        <v>0.33284000000000002</v>
      </c>
      <c r="C34" s="4">
        <f t="shared" si="0"/>
        <v>-6.976788974726027</v>
      </c>
      <c r="D34" s="4">
        <f t="shared" si="1"/>
        <v>-7.2745877469798348</v>
      </c>
      <c r="E34" s="4">
        <f t="shared" si="2"/>
        <v>52.91962688850915</v>
      </c>
    </row>
    <row r="35" spans="1:5">
      <c r="A35" s="2">
        <v>39800</v>
      </c>
      <c r="B35" s="4">
        <v>0.31041000000000002</v>
      </c>
      <c r="C35" s="4">
        <f t="shared" si="0"/>
        <v>0.35374361559891443</v>
      </c>
      <c r="D35" s="4">
        <f t="shared" si="1"/>
        <v>5.5944843345106354E-2</v>
      </c>
      <c r="E35" s="4">
        <f t="shared" si="2"/>
        <v>3.1298254969084906E-3</v>
      </c>
    </row>
    <row r="36" spans="1:5">
      <c r="A36" s="2">
        <v>39801</v>
      </c>
      <c r="B36" s="4">
        <v>0.31151000000000001</v>
      </c>
      <c r="C36" s="4">
        <f t="shared" si="0"/>
        <v>0.83754725265222463</v>
      </c>
      <c r="D36" s="4">
        <f t="shared" si="1"/>
        <v>0.5397484803984165</v>
      </c>
      <c r="E36" s="4">
        <f t="shared" si="2"/>
        <v>0.29132842209239979</v>
      </c>
    </row>
    <row r="37" spans="1:5">
      <c r="A37" s="2">
        <v>39804</v>
      </c>
      <c r="B37" s="4">
        <v>0.31413000000000002</v>
      </c>
      <c r="C37" s="4">
        <f t="shared" si="0"/>
        <v>0.57770602519838787</v>
      </c>
      <c r="D37" s="4">
        <f t="shared" si="1"/>
        <v>0.2799072529445798</v>
      </c>
      <c r="E37" s="4">
        <f t="shared" si="2"/>
        <v>7.8348070250980978E-2</v>
      </c>
    </row>
    <row r="38" spans="1:5">
      <c r="A38" s="2">
        <v>39805</v>
      </c>
      <c r="B38" s="4">
        <v>0.31595000000000001</v>
      </c>
      <c r="C38" s="4">
        <f t="shared" si="0"/>
        <v>-0.25352572603451967</v>
      </c>
      <c r="D38" s="4">
        <f t="shared" si="1"/>
        <v>-0.55132449828832775</v>
      </c>
      <c r="E38" s="4">
        <f t="shared" si="2"/>
        <v>0.30395870241287631</v>
      </c>
    </row>
    <row r="39" spans="1:5">
      <c r="A39" s="2">
        <v>39806</v>
      </c>
      <c r="B39" s="4">
        <v>0.31514999999999999</v>
      </c>
      <c r="C39" s="4">
        <f t="shared" si="0"/>
        <v>-0.17149394446956051</v>
      </c>
      <c r="D39" s="4">
        <f t="shared" si="1"/>
        <v>-0.46929271672336859</v>
      </c>
      <c r="E39" s="4">
        <f t="shared" si="2"/>
        <v>0.22023565396959988</v>
      </c>
    </row>
    <row r="40" spans="1:5">
      <c r="A40" s="2">
        <v>39807</v>
      </c>
      <c r="B40" s="4">
        <v>0.31461</v>
      </c>
      <c r="C40" s="4">
        <f t="shared" si="0"/>
        <v>-0.7529627508736324</v>
      </c>
      <c r="D40" s="4">
        <f t="shared" si="1"/>
        <v>-1.0507615231274405</v>
      </c>
      <c r="E40" s="4">
        <f t="shared" si="2"/>
        <v>1.1040997784850988</v>
      </c>
    </row>
    <row r="41" spans="1:5">
      <c r="A41" s="2">
        <v>39808</v>
      </c>
      <c r="B41" s="4">
        <v>0.31225000000000003</v>
      </c>
      <c r="C41" s="4">
        <f t="shared" si="0"/>
        <v>-4.3795452769060166</v>
      </c>
      <c r="D41" s="4">
        <f t="shared" si="1"/>
        <v>-4.6773440491598244</v>
      </c>
      <c r="E41" s="4">
        <f t="shared" si="2"/>
        <v>21.877547354210822</v>
      </c>
    </row>
    <row r="42" spans="1:5">
      <c r="A42" s="2">
        <v>39811</v>
      </c>
      <c r="B42" s="4">
        <v>0.29887000000000002</v>
      </c>
      <c r="C42" s="4">
        <f t="shared" si="0"/>
        <v>0</v>
      </c>
      <c r="D42" s="4">
        <f t="shared" si="1"/>
        <v>-0.29779877225380808</v>
      </c>
      <c r="E42" s="4">
        <f t="shared" si="2"/>
        <v>8.8684108755875457E-2</v>
      </c>
    </row>
    <row r="43" spans="1:5">
      <c r="A43" s="2">
        <v>39812</v>
      </c>
      <c r="B43" s="4">
        <v>0.29887000000000002</v>
      </c>
      <c r="C43" s="4">
        <f t="shared" si="0"/>
        <v>0</v>
      </c>
      <c r="D43" s="4">
        <f t="shared" si="1"/>
        <v>-0.29779877225380808</v>
      </c>
      <c r="E43" s="4">
        <f t="shared" si="2"/>
        <v>8.8684108755875457E-2</v>
      </c>
    </row>
    <row r="44" spans="1:5">
      <c r="A44" s="2">
        <v>39813</v>
      </c>
      <c r="B44" s="4">
        <v>0.29887000000000002</v>
      </c>
      <c r="C44" s="4">
        <f t="shared" si="0"/>
        <v>2.6763909028633431E-2</v>
      </c>
      <c r="D44" s="4">
        <f t="shared" si="1"/>
        <v>-0.27103486322517467</v>
      </c>
      <c r="E44" s="4">
        <f t="shared" si="2"/>
        <v>7.3459897083489142E-2</v>
      </c>
    </row>
    <row r="45" spans="1:5">
      <c r="A45" s="2">
        <v>39824</v>
      </c>
      <c r="B45" s="4">
        <v>0.29894999999999999</v>
      </c>
      <c r="C45" s="4">
        <f t="shared" si="0"/>
        <v>-9.3705036808723705E-2</v>
      </c>
      <c r="D45" s="4">
        <f t="shared" si="1"/>
        <v>-0.39150380906253179</v>
      </c>
      <c r="E45" s="4">
        <f t="shared" si="2"/>
        <v>0.15327523251047134</v>
      </c>
    </row>
    <row r="46" spans="1:5">
      <c r="A46" s="2">
        <v>39825</v>
      </c>
      <c r="B46" s="4">
        <v>0.29866999999999999</v>
      </c>
      <c r="C46" s="4">
        <f t="shared" si="0"/>
        <v>-9.0441662922039395E-2</v>
      </c>
      <c r="D46" s="4">
        <f t="shared" si="1"/>
        <v>-0.3882404351758475</v>
      </c>
      <c r="E46" s="4">
        <f t="shared" si="2"/>
        <v>0.15073063550553145</v>
      </c>
    </row>
    <row r="47" spans="1:5">
      <c r="A47" s="2">
        <v>39826</v>
      </c>
      <c r="B47" s="4">
        <v>0.2984</v>
      </c>
      <c r="C47" s="4">
        <f t="shared" si="0"/>
        <v>0.80439678743380438</v>
      </c>
      <c r="D47" s="4">
        <f t="shared" si="1"/>
        <v>0.50659801517999625</v>
      </c>
      <c r="E47" s="4">
        <f t="shared" si="2"/>
        <v>0.25664154898431174</v>
      </c>
    </row>
    <row r="48" spans="1:5">
      <c r="A48" s="2">
        <v>39827</v>
      </c>
      <c r="B48" s="4">
        <v>0.30081000000000002</v>
      </c>
      <c r="C48" s="4">
        <f t="shared" si="0"/>
        <v>-0.47985696396127775</v>
      </c>
      <c r="D48" s="4">
        <f t="shared" si="1"/>
        <v>-0.77765573621508577</v>
      </c>
      <c r="E48" s="4">
        <f t="shared" si="2"/>
        <v>0.60474844406822703</v>
      </c>
    </row>
    <row r="49" spans="1:5">
      <c r="A49" s="2">
        <v>39828</v>
      </c>
      <c r="B49" s="4">
        <v>0.29937000000000002</v>
      </c>
      <c r="C49" s="4">
        <f t="shared" si="0"/>
        <v>-4.8699978838516085</v>
      </c>
      <c r="D49" s="4">
        <f t="shared" si="1"/>
        <v>-5.1677966561054163</v>
      </c>
      <c r="E49" s="4">
        <f t="shared" si="2"/>
        <v>26.706122278854323</v>
      </c>
    </row>
    <row r="50" spans="1:5">
      <c r="A50" s="2">
        <v>39829</v>
      </c>
      <c r="B50" s="4">
        <v>0.28514</v>
      </c>
      <c r="C50" s="4">
        <f t="shared" si="0"/>
        <v>-8.0142079003820257</v>
      </c>
      <c r="D50" s="4">
        <f t="shared" si="1"/>
        <v>-8.3120066726358335</v>
      </c>
      <c r="E50" s="4">
        <f t="shared" si="2"/>
        <v>69.089454925942619</v>
      </c>
    </row>
    <row r="51" spans="1:5">
      <c r="A51" s="2">
        <v>39832</v>
      </c>
      <c r="B51" s="4">
        <v>0.26318000000000003</v>
      </c>
      <c r="C51" s="4">
        <f t="shared" si="0"/>
        <v>-0.57540408353311667</v>
      </c>
      <c r="D51" s="4">
        <f t="shared" si="1"/>
        <v>-0.87320285578692469</v>
      </c>
      <c r="E51" s="4">
        <f t="shared" si="2"/>
        <v>0.76248322735444085</v>
      </c>
    </row>
    <row r="52" spans="1:5">
      <c r="A52" s="2">
        <v>39833</v>
      </c>
      <c r="B52" s="4">
        <v>0.26167000000000001</v>
      </c>
      <c r="C52" s="4">
        <f t="shared" si="0"/>
        <v>-0.11088807177736495</v>
      </c>
      <c r="D52" s="4">
        <f t="shared" si="1"/>
        <v>-0.40868684403117306</v>
      </c>
      <c r="E52" s="4">
        <f t="shared" si="2"/>
        <v>0.16702493648416036</v>
      </c>
    </row>
    <row r="53" spans="1:5">
      <c r="A53" s="2">
        <v>39834</v>
      </c>
      <c r="B53" s="4">
        <v>0.26138</v>
      </c>
      <c r="C53" s="4">
        <f t="shared" si="0"/>
        <v>-1.39851642718206</v>
      </c>
      <c r="D53" s="4">
        <f t="shared" si="1"/>
        <v>-1.6963151994358681</v>
      </c>
      <c r="E53" s="4">
        <f t="shared" si="2"/>
        <v>2.8774852558371489</v>
      </c>
    </row>
    <row r="54" spans="1:5">
      <c r="A54" s="2">
        <v>39835</v>
      </c>
      <c r="B54" s="4">
        <v>0.25774999999999998</v>
      </c>
      <c r="C54" s="4">
        <f t="shared" si="0"/>
        <v>-8.9090956033087885</v>
      </c>
      <c r="D54" s="4">
        <f t="shared" si="1"/>
        <v>-9.2068943755625963</v>
      </c>
      <c r="E54" s="4">
        <f t="shared" si="2"/>
        <v>84.766904042766171</v>
      </c>
    </row>
    <row r="55" spans="1:5">
      <c r="A55" s="2">
        <v>39836</v>
      </c>
      <c r="B55" s="4">
        <v>0.23577999999999999</v>
      </c>
      <c r="C55" s="4">
        <f t="shared" si="0"/>
        <v>0</v>
      </c>
      <c r="D55" s="4">
        <f t="shared" si="1"/>
        <v>-0.29779877225380808</v>
      </c>
      <c r="E55" s="4">
        <f t="shared" si="2"/>
        <v>8.8684108755875457E-2</v>
      </c>
    </row>
    <row r="56" spans="1:5">
      <c r="A56" s="2">
        <v>39839</v>
      </c>
      <c r="B56" s="4">
        <v>0.23577999999999999</v>
      </c>
      <c r="C56" s="4">
        <f t="shared" si="0"/>
        <v>5.6239055628619825</v>
      </c>
      <c r="D56" s="4">
        <f t="shared" si="1"/>
        <v>5.3261067906081747</v>
      </c>
      <c r="E56" s="4">
        <f t="shared" si="2"/>
        <v>28.36741354496251</v>
      </c>
    </row>
    <row r="57" spans="1:5">
      <c r="A57" s="2">
        <v>39840</v>
      </c>
      <c r="B57" s="4">
        <v>0.24942</v>
      </c>
      <c r="C57" s="4">
        <f t="shared" si="0"/>
        <v>3.3007077500640394</v>
      </c>
      <c r="D57" s="4">
        <f t="shared" si="1"/>
        <v>3.0029089778102311</v>
      </c>
      <c r="E57" s="4">
        <f t="shared" si="2"/>
        <v>9.0174623290132878</v>
      </c>
    </row>
    <row r="58" spans="1:5">
      <c r="A58" s="2">
        <v>39841</v>
      </c>
      <c r="B58" s="4">
        <v>0.25779000000000002</v>
      </c>
      <c r="C58" s="4">
        <f t="shared" si="0"/>
        <v>0.67655333158431008</v>
      </c>
      <c r="D58" s="4">
        <f t="shared" si="1"/>
        <v>0.37875455933050201</v>
      </c>
      <c r="E58" s="4">
        <f t="shared" si="2"/>
        <v>0.14345501621364276</v>
      </c>
    </row>
    <row r="59" spans="1:5">
      <c r="A59" s="2">
        <v>39842</v>
      </c>
      <c r="B59" s="4">
        <v>0.25953999999999999</v>
      </c>
      <c r="C59" s="4">
        <f t="shared" si="0"/>
        <v>-3.4334772546692607</v>
      </c>
      <c r="D59" s="4">
        <f t="shared" si="1"/>
        <v>-3.7312760269230689</v>
      </c>
      <c r="E59" s="4">
        <f t="shared" si="2"/>
        <v>13.922420789090802</v>
      </c>
    </row>
    <row r="60" spans="1:5">
      <c r="A60" s="2">
        <v>39843</v>
      </c>
      <c r="B60" s="4">
        <v>0.25078</v>
      </c>
      <c r="C60" s="4">
        <f t="shared" si="0"/>
        <v>-0.21556034054454409</v>
      </c>
      <c r="D60" s="4">
        <f t="shared" si="1"/>
        <v>-0.51335911279835211</v>
      </c>
      <c r="E60" s="4">
        <f t="shared" si="2"/>
        <v>0.26353757869311123</v>
      </c>
    </row>
    <row r="61" spans="1:5">
      <c r="A61" s="2">
        <v>39846</v>
      </c>
      <c r="B61" s="4">
        <v>0.25024000000000002</v>
      </c>
      <c r="C61" s="4">
        <f t="shared" si="0"/>
        <v>4.5580475940195608</v>
      </c>
      <c r="D61" s="4">
        <f t="shared" si="1"/>
        <v>4.260248821765753</v>
      </c>
      <c r="E61" s="4">
        <f t="shared" si="2"/>
        <v>18.149720023356487</v>
      </c>
    </row>
    <row r="62" spans="1:5">
      <c r="A62" s="2">
        <v>39847</v>
      </c>
      <c r="B62" s="4">
        <v>0.26190999999999998</v>
      </c>
      <c r="C62" s="4">
        <f t="shared" si="0"/>
        <v>3.4376156811216099</v>
      </c>
      <c r="D62" s="4">
        <f t="shared" si="1"/>
        <v>3.1398169088678016</v>
      </c>
      <c r="E62" s="4">
        <f t="shared" si="2"/>
        <v>9.8584502212121574</v>
      </c>
    </row>
    <row r="63" spans="1:5">
      <c r="A63" s="2">
        <v>39848</v>
      </c>
      <c r="B63" s="4">
        <v>0.27106999999999998</v>
      </c>
      <c r="C63" s="4">
        <f t="shared" si="0"/>
        <v>0</v>
      </c>
      <c r="D63" s="4">
        <f t="shared" si="1"/>
        <v>-0.29779877225380808</v>
      </c>
      <c r="E63" s="4">
        <f t="shared" si="2"/>
        <v>8.8684108755875457E-2</v>
      </c>
    </row>
    <row r="64" spans="1:5">
      <c r="A64" s="2">
        <v>39849</v>
      </c>
      <c r="B64" s="4">
        <v>0.27106999999999998</v>
      </c>
      <c r="C64" s="4">
        <f t="shared" si="0"/>
        <v>9.7497759716825971</v>
      </c>
      <c r="D64" s="4">
        <f t="shared" si="1"/>
        <v>9.4519771994287893</v>
      </c>
      <c r="E64" s="4">
        <f t="shared" si="2"/>
        <v>89.339872978521697</v>
      </c>
    </row>
    <row r="65" spans="1:5">
      <c r="A65" s="2">
        <v>39850</v>
      </c>
      <c r="B65" s="4">
        <v>0.29882999999999998</v>
      </c>
      <c r="C65" s="4">
        <f t="shared" si="0"/>
        <v>2.8014700174250091</v>
      </c>
      <c r="D65" s="4">
        <f t="shared" si="1"/>
        <v>2.5036712451712009</v>
      </c>
      <c r="E65" s="4">
        <f t="shared" si="2"/>
        <v>6.2683697038971111</v>
      </c>
    </row>
    <row r="66" spans="1:5">
      <c r="A66" s="2">
        <v>39853</v>
      </c>
      <c r="B66" s="4">
        <v>0.30731999999999998</v>
      </c>
      <c r="C66" s="4">
        <f t="shared" si="0"/>
        <v>-0.33245361607045165</v>
      </c>
      <c r="D66" s="4">
        <f t="shared" si="1"/>
        <v>-0.63025238832425967</v>
      </c>
      <c r="E66" s="4">
        <f t="shared" si="2"/>
        <v>0.39721807298843342</v>
      </c>
    </row>
    <row r="67" spans="1:5">
      <c r="A67" s="2">
        <v>39854</v>
      </c>
      <c r="B67" s="4">
        <v>0.30630000000000002</v>
      </c>
      <c r="C67" s="4">
        <f t="shared" si="0"/>
        <v>0.67353468542107042</v>
      </c>
      <c r="D67" s="4">
        <f t="shared" si="1"/>
        <v>0.37573591316726235</v>
      </c>
      <c r="E67" s="4">
        <f t="shared" si="2"/>
        <v>0.14117747644363651</v>
      </c>
    </row>
    <row r="68" spans="1:5">
      <c r="A68" s="2">
        <v>39855</v>
      </c>
      <c r="B68" s="4">
        <v>0.30836999999999998</v>
      </c>
      <c r="C68" s="4">
        <f t="shared" ref="C68:C131" si="3">LN(B69/B68)*100</f>
        <v>1.0933300337513507</v>
      </c>
      <c r="D68" s="4">
        <f t="shared" ref="D68:D131" si="4">C68-$C$253</f>
        <v>0.79553126149754272</v>
      </c>
      <c r="E68" s="4">
        <f t="shared" ref="E68:E131" si="5">D68*D68</f>
        <v>0.63286998801987171</v>
      </c>
    </row>
    <row r="69" spans="1:5">
      <c r="A69" s="2">
        <v>39856</v>
      </c>
      <c r="B69" s="4">
        <v>0.31175999999999998</v>
      </c>
      <c r="C69" s="4">
        <f t="shared" si="3"/>
        <v>5.1450454221028119</v>
      </c>
      <c r="D69" s="4">
        <f t="shared" si="4"/>
        <v>4.8472466498490041</v>
      </c>
      <c r="E69" s="4">
        <f t="shared" si="5"/>
        <v>23.495800084472393</v>
      </c>
    </row>
    <row r="70" spans="1:5">
      <c r="A70" s="2">
        <v>39857</v>
      </c>
      <c r="B70" s="4">
        <v>0.32822000000000001</v>
      </c>
      <c r="C70" s="4">
        <f t="shared" si="3"/>
        <v>0.63474921940830298</v>
      </c>
      <c r="D70" s="4">
        <f t="shared" si="4"/>
        <v>0.3369504471544949</v>
      </c>
      <c r="E70" s="4">
        <f t="shared" si="5"/>
        <v>0.11353560383761406</v>
      </c>
    </row>
    <row r="71" spans="1:5">
      <c r="A71" s="2">
        <v>39860</v>
      </c>
      <c r="B71" s="4">
        <v>0.33030999999999999</v>
      </c>
      <c r="C71" s="4">
        <f t="shared" si="3"/>
        <v>-5.1913318969312048</v>
      </c>
      <c r="D71" s="4">
        <f t="shared" si="4"/>
        <v>-5.4891306691850126</v>
      </c>
      <c r="E71" s="4">
        <f t="shared" si="5"/>
        <v>30.130555503387505</v>
      </c>
    </row>
    <row r="72" spans="1:5">
      <c r="A72" s="2">
        <v>39861</v>
      </c>
      <c r="B72" s="4">
        <v>0.31359999999999999</v>
      </c>
      <c r="C72" s="4">
        <f t="shared" si="3"/>
        <v>0.45178403973368064</v>
      </c>
      <c r="D72" s="4">
        <f t="shared" si="4"/>
        <v>0.15398526747987257</v>
      </c>
      <c r="E72" s="4">
        <f t="shared" si="5"/>
        <v>2.3711462600847898E-2</v>
      </c>
    </row>
    <row r="73" spans="1:5">
      <c r="A73" s="2">
        <v>39862</v>
      </c>
      <c r="B73" s="4">
        <v>0.31502000000000002</v>
      </c>
      <c r="C73" s="4">
        <f t="shared" si="3"/>
        <v>0</v>
      </c>
      <c r="D73" s="4">
        <f t="shared" si="4"/>
        <v>-0.29779877225380808</v>
      </c>
      <c r="E73" s="4">
        <f t="shared" si="5"/>
        <v>8.8684108755875457E-2</v>
      </c>
    </row>
    <row r="74" spans="1:5">
      <c r="A74" s="2">
        <v>39863</v>
      </c>
      <c r="B74" s="4">
        <v>0.31502000000000002</v>
      </c>
      <c r="C74" s="4">
        <f t="shared" si="3"/>
        <v>-1.8518454421315389</v>
      </c>
      <c r="D74" s="4">
        <f t="shared" si="4"/>
        <v>-2.1496442143853471</v>
      </c>
      <c r="E74" s="4">
        <f t="shared" si="5"/>
        <v>4.6209702484403961</v>
      </c>
    </row>
    <row r="75" spans="1:5">
      <c r="A75" s="2">
        <v>39864</v>
      </c>
      <c r="B75" s="4">
        <v>0.30924000000000001</v>
      </c>
      <c r="C75" s="4">
        <f t="shared" si="3"/>
        <v>0</v>
      </c>
      <c r="D75" s="4">
        <f t="shared" si="4"/>
        <v>-0.29779877225380808</v>
      </c>
      <c r="E75" s="4">
        <f t="shared" si="5"/>
        <v>8.8684108755875457E-2</v>
      </c>
    </row>
    <row r="76" spans="1:5">
      <c r="A76" s="2">
        <v>39868</v>
      </c>
      <c r="B76" s="4">
        <v>0.30924000000000001</v>
      </c>
      <c r="C76" s="4">
        <f t="shared" si="3"/>
        <v>-0.14238563016528547</v>
      </c>
      <c r="D76" s="4">
        <f t="shared" si="4"/>
        <v>-0.44018440241909351</v>
      </c>
      <c r="E76" s="4">
        <f t="shared" si="5"/>
        <v>0.19376230813305445</v>
      </c>
    </row>
    <row r="77" spans="1:5">
      <c r="A77" s="2">
        <v>39869</v>
      </c>
      <c r="B77" s="4">
        <v>0.30880000000000002</v>
      </c>
      <c r="C77" s="4">
        <f t="shared" si="3"/>
        <v>0</v>
      </c>
      <c r="D77" s="4">
        <f t="shared" si="4"/>
        <v>-0.29779877225380808</v>
      </c>
      <c r="E77" s="4">
        <f t="shared" si="5"/>
        <v>8.8684108755875457E-2</v>
      </c>
    </row>
    <row r="78" spans="1:5">
      <c r="A78" s="2">
        <v>39870</v>
      </c>
      <c r="B78" s="4">
        <v>0.30880000000000002</v>
      </c>
      <c r="C78" s="4">
        <f t="shared" si="3"/>
        <v>0</v>
      </c>
      <c r="D78" s="4">
        <f t="shared" si="4"/>
        <v>-0.29779877225380808</v>
      </c>
      <c r="E78" s="4">
        <f t="shared" si="5"/>
        <v>8.8684108755875457E-2</v>
      </c>
    </row>
    <row r="79" spans="1:5">
      <c r="A79" s="2">
        <v>39871</v>
      </c>
      <c r="B79" s="4">
        <v>0.30880000000000002</v>
      </c>
      <c r="C79" s="4">
        <f t="shared" si="3"/>
        <v>0</v>
      </c>
      <c r="D79" s="4">
        <f t="shared" si="4"/>
        <v>-0.29779877225380808</v>
      </c>
      <c r="E79" s="4">
        <f t="shared" si="5"/>
        <v>8.8684108755875457E-2</v>
      </c>
    </row>
    <row r="80" spans="1:5">
      <c r="A80" s="2">
        <v>39874</v>
      </c>
      <c r="B80" s="4">
        <v>0.30880000000000002</v>
      </c>
      <c r="C80" s="4">
        <f t="shared" si="3"/>
        <v>0</v>
      </c>
      <c r="D80" s="4">
        <f t="shared" si="4"/>
        <v>-0.29779877225380808</v>
      </c>
      <c r="E80" s="4">
        <f t="shared" si="5"/>
        <v>8.8684108755875457E-2</v>
      </c>
    </row>
    <row r="81" spans="1:5">
      <c r="A81" s="2">
        <v>39875</v>
      </c>
      <c r="B81" s="4">
        <v>0.30880000000000002</v>
      </c>
      <c r="C81" s="4">
        <f t="shared" si="3"/>
        <v>0</v>
      </c>
      <c r="D81" s="4">
        <f t="shared" si="4"/>
        <v>-0.29779877225380808</v>
      </c>
      <c r="E81" s="4">
        <f t="shared" si="5"/>
        <v>8.8684108755875457E-2</v>
      </c>
    </row>
    <row r="82" spans="1:5">
      <c r="A82" s="2">
        <v>39876</v>
      </c>
      <c r="B82" s="4">
        <v>0.30880000000000002</v>
      </c>
      <c r="C82" s="4">
        <f t="shared" si="3"/>
        <v>0</v>
      </c>
      <c r="D82" s="4">
        <f t="shared" si="4"/>
        <v>-0.29779877225380808</v>
      </c>
      <c r="E82" s="4">
        <f t="shared" si="5"/>
        <v>8.8684108755875457E-2</v>
      </c>
    </row>
    <row r="83" spans="1:5">
      <c r="A83" s="2">
        <v>39877</v>
      </c>
      <c r="B83" s="4">
        <v>0.30880000000000002</v>
      </c>
      <c r="C83" s="4">
        <f t="shared" si="3"/>
        <v>1.2454503111476238</v>
      </c>
      <c r="D83" s="4">
        <f t="shared" si="4"/>
        <v>0.94765153889381581</v>
      </c>
      <c r="E83" s="4">
        <f t="shared" si="5"/>
        <v>0.89804343916781726</v>
      </c>
    </row>
    <row r="84" spans="1:5">
      <c r="A84" s="2">
        <v>39878</v>
      </c>
      <c r="B84" s="4">
        <v>0.31267</v>
      </c>
      <c r="C84" s="4">
        <f t="shared" si="3"/>
        <v>1.5990022260197464E-2</v>
      </c>
      <c r="D84" s="4">
        <f t="shared" si="4"/>
        <v>-0.28180874999361061</v>
      </c>
      <c r="E84" s="4">
        <f t="shared" si="5"/>
        <v>7.9416171572961325E-2</v>
      </c>
    </row>
    <row r="85" spans="1:5">
      <c r="A85" s="2">
        <v>39882</v>
      </c>
      <c r="B85" s="4">
        <v>0.31272</v>
      </c>
      <c r="C85" s="4">
        <f t="shared" si="3"/>
        <v>3.8365624871131536E-2</v>
      </c>
      <c r="D85" s="4">
        <f t="shared" si="4"/>
        <v>-0.25943314738267653</v>
      </c>
      <c r="E85" s="4">
        <f t="shared" si="5"/>
        <v>6.7305557960881557E-2</v>
      </c>
    </row>
    <row r="86" spans="1:5">
      <c r="A86" s="2">
        <v>39883</v>
      </c>
      <c r="B86" s="4">
        <v>0.31284000000000001</v>
      </c>
      <c r="C86" s="4">
        <f t="shared" si="3"/>
        <v>-1.1800590306892895</v>
      </c>
      <c r="D86" s="4">
        <f t="shared" si="4"/>
        <v>-1.4778578029430975</v>
      </c>
      <c r="E86" s="4">
        <f t="shared" si="5"/>
        <v>2.1840636857197993</v>
      </c>
    </row>
    <row r="87" spans="1:5">
      <c r="A87" s="2">
        <v>39884</v>
      </c>
      <c r="B87" s="4">
        <v>0.30917</v>
      </c>
      <c r="C87" s="4">
        <f t="shared" si="3"/>
        <v>-0.4473555178485682</v>
      </c>
      <c r="D87" s="4">
        <f t="shared" si="4"/>
        <v>-0.74515429010237622</v>
      </c>
      <c r="E87" s="4">
        <f t="shared" si="5"/>
        <v>0.55525491605797628</v>
      </c>
    </row>
    <row r="88" spans="1:5">
      <c r="A88" s="2">
        <v>39885</v>
      </c>
      <c r="B88" s="4">
        <v>0.30779000000000001</v>
      </c>
      <c r="C88" s="4">
        <f t="shared" si="3"/>
        <v>0.35998676765039578</v>
      </c>
      <c r="D88" s="4">
        <f t="shared" si="4"/>
        <v>6.2187995396587703E-2</v>
      </c>
      <c r="E88" s="4">
        <f t="shared" si="5"/>
        <v>3.8673467714460132E-3</v>
      </c>
    </row>
    <row r="89" spans="1:5">
      <c r="A89" s="2">
        <v>39888</v>
      </c>
      <c r="B89" s="4">
        <v>0.30890000000000001</v>
      </c>
      <c r="C89" s="4">
        <f t="shared" si="3"/>
        <v>0</v>
      </c>
      <c r="D89" s="4">
        <f t="shared" si="4"/>
        <v>-0.29779877225380808</v>
      </c>
      <c r="E89" s="4">
        <f t="shared" si="5"/>
        <v>8.8684108755875457E-2</v>
      </c>
    </row>
    <row r="90" spans="1:5">
      <c r="A90" s="2">
        <v>39889</v>
      </c>
      <c r="B90" s="4">
        <v>0.30890000000000001</v>
      </c>
      <c r="C90" s="4">
        <f t="shared" si="3"/>
        <v>7.7664879963664446E-2</v>
      </c>
      <c r="D90" s="4">
        <f t="shared" si="4"/>
        <v>-0.22013389229014363</v>
      </c>
      <c r="E90" s="4">
        <f t="shared" si="5"/>
        <v>4.8458930534808556E-2</v>
      </c>
    </row>
    <row r="91" spans="1:5">
      <c r="A91" s="2">
        <v>39890</v>
      </c>
      <c r="B91" s="4">
        <v>0.30914000000000003</v>
      </c>
      <c r="C91" s="4">
        <f t="shared" si="3"/>
        <v>0.69628287233900421</v>
      </c>
      <c r="D91" s="4">
        <f t="shared" si="4"/>
        <v>0.39848410008519614</v>
      </c>
      <c r="E91" s="4">
        <f t="shared" si="5"/>
        <v>0.15878957802070862</v>
      </c>
    </row>
    <row r="92" spans="1:5">
      <c r="A92" s="2">
        <v>39891</v>
      </c>
      <c r="B92" s="4">
        <v>0.31130000000000002</v>
      </c>
      <c r="C92" s="4">
        <f t="shared" si="3"/>
        <v>3.0902090444791868</v>
      </c>
      <c r="D92" s="4">
        <f t="shared" si="4"/>
        <v>2.7924102722253785</v>
      </c>
      <c r="E92" s="4">
        <f t="shared" si="5"/>
        <v>7.7975551284298126</v>
      </c>
    </row>
    <row r="93" spans="1:5">
      <c r="A93" s="2">
        <v>39892</v>
      </c>
      <c r="B93" s="4">
        <v>0.32107000000000002</v>
      </c>
      <c r="C93" s="4">
        <f t="shared" si="3"/>
        <v>3.7893738394639596</v>
      </c>
      <c r="D93" s="4">
        <f t="shared" si="4"/>
        <v>3.4915750672101513</v>
      </c>
      <c r="E93" s="4">
        <f t="shared" si="5"/>
        <v>12.191096449963572</v>
      </c>
    </row>
    <row r="94" spans="1:5">
      <c r="A94" s="2">
        <v>39895</v>
      </c>
      <c r="B94" s="4">
        <v>0.33346999999999999</v>
      </c>
      <c r="C94" s="4">
        <f t="shared" si="3"/>
        <v>0.80343308096964061</v>
      </c>
      <c r="D94" s="4">
        <f t="shared" si="4"/>
        <v>0.50563430871583259</v>
      </c>
      <c r="E94" s="4">
        <f t="shared" si="5"/>
        <v>0.25566605415053789</v>
      </c>
    </row>
    <row r="95" spans="1:5">
      <c r="A95" s="2">
        <v>39896</v>
      </c>
      <c r="B95" s="4">
        <v>0.33616000000000001</v>
      </c>
      <c r="C95" s="4">
        <f t="shared" si="3"/>
        <v>0.94153175181029403</v>
      </c>
      <c r="D95" s="4">
        <f t="shared" si="4"/>
        <v>0.6437329795564859</v>
      </c>
      <c r="E95" s="4">
        <f t="shared" si="5"/>
        <v>0.4143921489686711</v>
      </c>
    </row>
    <row r="96" spans="1:5">
      <c r="A96" s="2">
        <v>39897</v>
      </c>
      <c r="B96" s="4">
        <v>0.33933999999999997</v>
      </c>
      <c r="C96" s="4">
        <f t="shared" si="3"/>
        <v>6.8226384612362825</v>
      </c>
      <c r="D96" s="4">
        <f t="shared" si="4"/>
        <v>6.5248396889824747</v>
      </c>
      <c r="E96" s="4">
        <f t="shared" si="5"/>
        <v>42.573532966920915</v>
      </c>
    </row>
    <row r="97" spans="1:5">
      <c r="A97" s="2">
        <v>39898</v>
      </c>
      <c r="B97" s="4">
        <v>0.36330000000000001</v>
      </c>
      <c r="C97" s="4">
        <f t="shared" si="3"/>
        <v>-3.5212242540319072</v>
      </c>
      <c r="D97" s="4">
        <f t="shared" si="4"/>
        <v>-3.8190230262857154</v>
      </c>
      <c r="E97" s="4">
        <f t="shared" si="5"/>
        <v>14.584936875300505</v>
      </c>
    </row>
    <row r="98" spans="1:5">
      <c r="A98" s="2">
        <v>39899</v>
      </c>
      <c r="B98" s="4">
        <v>0.35072999999999999</v>
      </c>
      <c r="C98" s="4">
        <f t="shared" si="3"/>
        <v>-0.98277369368088263</v>
      </c>
      <c r="D98" s="4">
        <f t="shared" si="4"/>
        <v>-1.2805724659346907</v>
      </c>
      <c r="E98" s="4">
        <f t="shared" si="5"/>
        <v>1.6398658405100544</v>
      </c>
    </row>
    <row r="99" spans="1:5">
      <c r="A99" s="2">
        <v>39902</v>
      </c>
      <c r="B99" s="4">
        <v>0.3473</v>
      </c>
      <c r="C99" s="4">
        <f t="shared" si="3"/>
        <v>-0.65286074104405922</v>
      </c>
      <c r="D99" s="4">
        <f t="shared" si="4"/>
        <v>-0.95065951329786724</v>
      </c>
      <c r="E99" s="4">
        <f t="shared" si="5"/>
        <v>0.90375351022373784</v>
      </c>
    </row>
    <row r="100" spans="1:5">
      <c r="A100" s="2">
        <v>39903</v>
      </c>
      <c r="B100" s="4">
        <v>0.34504000000000001</v>
      </c>
      <c r="C100" s="4">
        <f t="shared" si="3"/>
        <v>-2.2776555822540585</v>
      </c>
      <c r="D100" s="4">
        <f t="shared" si="4"/>
        <v>-2.5754543545078667</v>
      </c>
      <c r="E100" s="4">
        <f t="shared" si="5"/>
        <v>6.632965132153533</v>
      </c>
    </row>
    <row r="101" spans="1:5">
      <c r="A101" s="2">
        <v>39904</v>
      </c>
      <c r="B101" s="4">
        <v>0.33727000000000001</v>
      </c>
      <c r="C101" s="4">
        <f t="shared" si="3"/>
        <v>4.4677333701779087</v>
      </c>
      <c r="D101" s="4">
        <f t="shared" si="4"/>
        <v>4.1699345979241009</v>
      </c>
      <c r="E101" s="4">
        <f t="shared" si="5"/>
        <v>17.388354550964433</v>
      </c>
    </row>
    <row r="102" spans="1:5">
      <c r="A102" s="2">
        <v>39905</v>
      </c>
      <c r="B102" s="4">
        <v>0.35267999999999999</v>
      </c>
      <c r="C102" s="4">
        <f t="shared" si="3"/>
        <v>3.6990232609929667</v>
      </c>
      <c r="D102" s="4">
        <f t="shared" si="4"/>
        <v>3.4012244887391585</v>
      </c>
      <c r="E102" s="4">
        <f t="shared" si="5"/>
        <v>11.56832802279895</v>
      </c>
    </row>
    <row r="103" spans="1:5">
      <c r="A103" s="2">
        <v>39906</v>
      </c>
      <c r="B103" s="4">
        <v>0.36597000000000002</v>
      </c>
      <c r="C103" s="4">
        <f t="shared" si="3"/>
        <v>0</v>
      </c>
      <c r="D103" s="4">
        <f t="shared" si="4"/>
        <v>-0.29779877225380808</v>
      </c>
      <c r="E103" s="4">
        <f t="shared" si="5"/>
        <v>8.8684108755875457E-2</v>
      </c>
    </row>
    <row r="104" spans="1:5">
      <c r="A104" s="2">
        <v>39909</v>
      </c>
      <c r="B104" s="4">
        <v>0.36597000000000002</v>
      </c>
      <c r="C104" s="4">
        <f t="shared" si="3"/>
        <v>0.15290105367937798</v>
      </c>
      <c r="D104" s="4">
        <f t="shared" si="4"/>
        <v>-0.1448977185744301</v>
      </c>
      <c r="E104" s="4">
        <f t="shared" si="5"/>
        <v>2.0995348848074743E-2</v>
      </c>
    </row>
    <row r="105" spans="1:5">
      <c r="A105" s="2">
        <v>39910</v>
      </c>
      <c r="B105" s="4">
        <v>0.36653000000000002</v>
      </c>
      <c r="C105" s="4">
        <f t="shared" si="3"/>
        <v>0.50074944749810324</v>
      </c>
      <c r="D105" s="4">
        <f t="shared" si="4"/>
        <v>0.20295067524429516</v>
      </c>
      <c r="E105" s="4">
        <f t="shared" si="5"/>
        <v>4.1188976582115365E-2</v>
      </c>
    </row>
    <row r="106" spans="1:5">
      <c r="A106" s="2">
        <v>39911</v>
      </c>
      <c r="B106" s="4">
        <v>0.36836999999999998</v>
      </c>
      <c r="C106" s="4">
        <f t="shared" si="3"/>
        <v>0.19526488996563532</v>
      </c>
      <c r="D106" s="4">
        <f t="shared" si="4"/>
        <v>-0.10253388228817276</v>
      </c>
      <c r="E106" s="4">
        <f t="shared" si="5"/>
        <v>1.0513197017084867E-2</v>
      </c>
    </row>
    <row r="107" spans="1:5">
      <c r="A107" s="2">
        <v>39912</v>
      </c>
      <c r="B107" s="4">
        <v>0.36908999999999997</v>
      </c>
      <c r="C107" s="4">
        <f t="shared" si="3"/>
        <v>6.4167607848271997</v>
      </c>
      <c r="D107" s="4">
        <f t="shared" si="4"/>
        <v>6.1189620125733919</v>
      </c>
      <c r="E107" s="4">
        <f t="shared" si="5"/>
        <v>37.441696111316212</v>
      </c>
    </row>
    <row r="108" spans="1:5">
      <c r="A108" s="2">
        <v>39913</v>
      </c>
      <c r="B108" s="4">
        <v>0.39355000000000001</v>
      </c>
      <c r="C108" s="4">
        <f t="shared" si="3"/>
        <v>0.355105002196896</v>
      </c>
      <c r="D108" s="4">
        <f t="shared" si="4"/>
        <v>5.7306229943087927E-2</v>
      </c>
      <c r="E108" s="4">
        <f t="shared" si="5"/>
        <v>3.2840039902900671E-3</v>
      </c>
    </row>
    <row r="109" spans="1:5">
      <c r="A109" s="2">
        <v>39916</v>
      </c>
      <c r="B109" s="4">
        <v>0.39495000000000002</v>
      </c>
      <c r="C109" s="4">
        <f t="shared" si="3"/>
        <v>-2.8559428380300722</v>
      </c>
      <c r="D109" s="4">
        <f t="shared" si="4"/>
        <v>-3.1537416102838804</v>
      </c>
      <c r="E109" s="4">
        <f t="shared" si="5"/>
        <v>9.946086144435963</v>
      </c>
    </row>
    <row r="110" spans="1:5">
      <c r="A110" s="2">
        <v>39917</v>
      </c>
      <c r="B110" s="4">
        <v>0.38383</v>
      </c>
      <c r="C110" s="4">
        <f t="shared" si="3"/>
        <v>-3.031176261143413</v>
      </c>
      <c r="D110" s="4">
        <f t="shared" si="4"/>
        <v>-3.3289750333972212</v>
      </c>
      <c r="E110" s="4">
        <f t="shared" si="5"/>
        <v>11.082074772982031</v>
      </c>
    </row>
    <row r="111" spans="1:5">
      <c r="A111" s="2">
        <v>39918</v>
      </c>
      <c r="B111" s="4">
        <v>0.37236999999999998</v>
      </c>
      <c r="C111" s="4">
        <f t="shared" si="3"/>
        <v>0</v>
      </c>
      <c r="D111" s="4">
        <f t="shared" si="4"/>
        <v>-0.29779877225380808</v>
      </c>
      <c r="E111" s="4">
        <f t="shared" si="5"/>
        <v>8.8684108755875457E-2</v>
      </c>
    </row>
    <row r="112" spans="1:5">
      <c r="A112" s="2">
        <v>39919</v>
      </c>
      <c r="B112" s="4">
        <v>0.37236999999999998</v>
      </c>
      <c r="C112" s="4">
        <f t="shared" si="3"/>
        <v>-2.8989906435748094</v>
      </c>
      <c r="D112" s="4">
        <f t="shared" si="4"/>
        <v>-3.1967894158286176</v>
      </c>
      <c r="E112" s="4">
        <f t="shared" si="5"/>
        <v>10.219462569153874</v>
      </c>
    </row>
    <row r="113" spans="1:5">
      <c r="A113" s="2">
        <v>39920</v>
      </c>
      <c r="B113" s="4">
        <v>0.36173</v>
      </c>
      <c r="C113" s="4">
        <f t="shared" si="3"/>
        <v>-2.8176405967688787</v>
      </c>
      <c r="D113" s="4">
        <f t="shared" si="4"/>
        <v>-3.1154393690226869</v>
      </c>
      <c r="E113" s="4">
        <f t="shared" si="5"/>
        <v>9.7059624620564779</v>
      </c>
    </row>
    <row r="114" spans="1:5">
      <c r="A114" s="2">
        <v>39923</v>
      </c>
      <c r="B114" s="4">
        <v>0.35167999999999999</v>
      </c>
      <c r="C114" s="4">
        <f t="shared" si="3"/>
        <v>-2.8435345135954231E-3</v>
      </c>
      <c r="D114" s="4">
        <f t="shared" si="4"/>
        <v>-0.3006423067674035</v>
      </c>
      <c r="E114" s="4">
        <f t="shared" si="5"/>
        <v>9.0385796618425551E-2</v>
      </c>
    </row>
    <row r="115" spans="1:5">
      <c r="A115" s="2">
        <v>39924</v>
      </c>
      <c r="B115" s="4">
        <v>0.35166999999999998</v>
      </c>
      <c r="C115" s="4">
        <f t="shared" si="3"/>
        <v>1.7895614891925051</v>
      </c>
      <c r="D115" s="4">
        <f t="shared" si="4"/>
        <v>1.4917627169386971</v>
      </c>
      <c r="E115" s="4">
        <f t="shared" si="5"/>
        <v>2.2253560036483235</v>
      </c>
    </row>
    <row r="116" spans="1:5">
      <c r="A116" s="2">
        <v>39925</v>
      </c>
      <c r="B116" s="4">
        <v>0.35802</v>
      </c>
      <c r="C116" s="4">
        <f t="shared" si="3"/>
        <v>0.96731908367737474</v>
      </c>
      <c r="D116" s="4">
        <f t="shared" si="4"/>
        <v>0.66952031142356661</v>
      </c>
      <c r="E116" s="4">
        <f t="shared" si="5"/>
        <v>0.4482574474087096</v>
      </c>
    </row>
    <row r="117" spans="1:5">
      <c r="A117" s="2">
        <v>39926</v>
      </c>
      <c r="B117" s="4">
        <v>0.36149999999999999</v>
      </c>
      <c r="C117" s="4">
        <f t="shared" si="3"/>
        <v>-3.2043213638199273</v>
      </c>
      <c r="D117" s="4">
        <f t="shared" si="4"/>
        <v>-3.5021201360737355</v>
      </c>
      <c r="E117" s="4">
        <f t="shared" si="5"/>
        <v>12.264845447493119</v>
      </c>
    </row>
    <row r="118" spans="1:5">
      <c r="A118" s="2">
        <v>39927</v>
      </c>
      <c r="B118" s="4">
        <v>0.35010000000000002</v>
      </c>
      <c r="C118" s="4">
        <f t="shared" si="3"/>
        <v>-3.7157148253065286</v>
      </c>
      <c r="D118" s="4">
        <f t="shared" si="4"/>
        <v>-4.0135135975603369</v>
      </c>
      <c r="E118" s="4">
        <f t="shared" si="5"/>
        <v>16.108291397801718</v>
      </c>
    </row>
    <row r="119" spans="1:5">
      <c r="A119" s="2">
        <v>39930</v>
      </c>
      <c r="B119" s="4">
        <v>0.33733000000000002</v>
      </c>
      <c r="C119" s="4">
        <f t="shared" si="3"/>
        <v>2.1525757825828333</v>
      </c>
      <c r="D119" s="4">
        <f t="shared" si="4"/>
        <v>1.8547770103290253</v>
      </c>
      <c r="E119" s="4">
        <f t="shared" si="5"/>
        <v>3.4401977580450773</v>
      </c>
    </row>
    <row r="120" spans="1:5">
      <c r="A120" s="2">
        <v>39931</v>
      </c>
      <c r="B120" s="4">
        <v>0.34466999999999998</v>
      </c>
      <c r="C120" s="4">
        <f t="shared" si="3"/>
        <v>0.8982658420539601</v>
      </c>
      <c r="D120" s="4">
        <f t="shared" si="4"/>
        <v>0.60046706980015196</v>
      </c>
      <c r="E120" s="4">
        <f t="shared" si="5"/>
        <v>0.36056070191438055</v>
      </c>
    </row>
    <row r="121" spans="1:5">
      <c r="A121" s="2">
        <v>39932</v>
      </c>
      <c r="B121" s="4">
        <v>0.34777999999999998</v>
      </c>
      <c r="C121" s="4">
        <f t="shared" si="3"/>
        <v>5.0133843946435981</v>
      </c>
      <c r="D121" s="4">
        <f t="shared" si="4"/>
        <v>4.7155856223897903</v>
      </c>
      <c r="E121" s="4">
        <f t="shared" si="5"/>
        <v>22.236747762089305</v>
      </c>
    </row>
    <row r="122" spans="1:5">
      <c r="A122" s="2">
        <v>39933</v>
      </c>
      <c r="B122" s="4">
        <v>0.36565999999999999</v>
      </c>
      <c r="C122" s="4">
        <f t="shared" si="3"/>
        <v>8.0316148379623442</v>
      </c>
      <c r="D122" s="4">
        <f t="shared" si="4"/>
        <v>7.7338160657085364</v>
      </c>
      <c r="E122" s="4">
        <f t="shared" si="5"/>
        <v>59.811910938211462</v>
      </c>
    </row>
    <row r="123" spans="1:5">
      <c r="A123" s="2">
        <v>39937</v>
      </c>
      <c r="B123" s="4">
        <v>0.39623999999999998</v>
      </c>
      <c r="C123" s="4">
        <f t="shared" si="3"/>
        <v>0</v>
      </c>
      <c r="D123" s="4">
        <f t="shared" si="4"/>
        <v>-0.29779877225380808</v>
      </c>
      <c r="E123" s="4">
        <f t="shared" si="5"/>
        <v>8.8684108755875457E-2</v>
      </c>
    </row>
    <row r="124" spans="1:5">
      <c r="A124" s="2">
        <v>39938</v>
      </c>
      <c r="B124" s="4">
        <v>0.39623999999999998</v>
      </c>
      <c r="C124" s="4">
        <f t="shared" si="3"/>
        <v>0.17146607660585009</v>
      </c>
      <c r="D124" s="4">
        <f t="shared" si="4"/>
        <v>-0.12633269564795799</v>
      </c>
      <c r="E124" s="4">
        <f t="shared" si="5"/>
        <v>1.5959949989679582E-2</v>
      </c>
    </row>
    <row r="125" spans="1:5">
      <c r="A125" s="2">
        <v>39939</v>
      </c>
      <c r="B125" s="4">
        <v>0.39692</v>
      </c>
      <c r="C125" s="4">
        <f t="shared" si="3"/>
        <v>3.8234754500150481</v>
      </c>
      <c r="D125" s="4">
        <f t="shared" si="4"/>
        <v>3.5256766777612398</v>
      </c>
      <c r="E125" s="4">
        <f t="shared" si="5"/>
        <v>12.430396036109533</v>
      </c>
    </row>
    <row r="126" spans="1:5">
      <c r="A126" s="2">
        <v>39940</v>
      </c>
      <c r="B126" s="4">
        <v>0.41238999999999998</v>
      </c>
      <c r="C126" s="4">
        <f t="shared" si="3"/>
        <v>6.1185042046443661</v>
      </c>
      <c r="D126" s="4">
        <f t="shared" si="4"/>
        <v>5.8207054323905583</v>
      </c>
      <c r="E126" s="4">
        <f t="shared" si="5"/>
        <v>33.880611730660959</v>
      </c>
    </row>
    <row r="127" spans="1:5">
      <c r="A127" s="2">
        <v>39941</v>
      </c>
      <c r="B127" s="4">
        <v>0.43841000000000002</v>
      </c>
      <c r="C127" s="4">
        <f t="shared" si="3"/>
        <v>1.1543256156999409</v>
      </c>
      <c r="D127" s="4">
        <f t="shared" si="4"/>
        <v>0.85652684344613284</v>
      </c>
      <c r="E127" s="4">
        <f t="shared" si="5"/>
        <v>0.73363823354379609</v>
      </c>
    </row>
    <row r="128" spans="1:5">
      <c r="A128" s="2">
        <v>39945</v>
      </c>
      <c r="B128" s="4">
        <v>0.44350000000000001</v>
      </c>
      <c r="C128" s="4">
        <f t="shared" si="3"/>
        <v>-2.9146711288954106</v>
      </c>
      <c r="D128" s="4">
        <f t="shared" si="4"/>
        <v>-3.2124699011492188</v>
      </c>
      <c r="E128" s="4">
        <f t="shared" si="5"/>
        <v>10.319962865789671</v>
      </c>
    </row>
    <row r="129" spans="1:5">
      <c r="A129" s="2">
        <v>39946</v>
      </c>
      <c r="B129" s="4">
        <v>0.43075999999999998</v>
      </c>
      <c r="C129" s="4">
        <f t="shared" si="3"/>
        <v>0.45166672033649474</v>
      </c>
      <c r="D129" s="4">
        <f t="shared" si="4"/>
        <v>0.15386794808268667</v>
      </c>
      <c r="E129" s="4">
        <f t="shared" si="5"/>
        <v>2.3675345447176359E-2</v>
      </c>
    </row>
    <row r="130" spans="1:5">
      <c r="A130" s="2">
        <v>39947</v>
      </c>
      <c r="B130" s="4">
        <v>0.43270999999999998</v>
      </c>
      <c r="C130" s="4">
        <f t="shared" si="3"/>
        <v>3.9313149545554782</v>
      </c>
      <c r="D130" s="4">
        <f t="shared" si="4"/>
        <v>3.63351618230167</v>
      </c>
      <c r="E130" s="4">
        <f t="shared" si="5"/>
        <v>13.202439847048103</v>
      </c>
    </row>
    <row r="131" spans="1:5">
      <c r="A131" s="2">
        <v>39948</v>
      </c>
      <c r="B131" s="4">
        <v>0.45006000000000002</v>
      </c>
      <c r="C131" s="4">
        <f t="shared" si="3"/>
        <v>1.7553776942816659</v>
      </c>
      <c r="D131" s="4">
        <f t="shared" si="4"/>
        <v>1.4575789220278579</v>
      </c>
      <c r="E131" s="4">
        <f t="shared" si="5"/>
        <v>2.1245363139398923</v>
      </c>
    </row>
    <row r="132" spans="1:5">
      <c r="A132" s="2">
        <v>39951</v>
      </c>
      <c r="B132" s="4">
        <v>0.45802999999999999</v>
      </c>
      <c r="C132" s="4">
        <f t="shared" ref="C132:C195" si="6">LN(B133/B132)*100</f>
        <v>2.8072018778686307</v>
      </c>
      <c r="D132" s="4">
        <f t="shared" ref="D132:D195" si="7">C132-$C$253</f>
        <v>2.5094031056148225</v>
      </c>
      <c r="E132" s="4">
        <f t="shared" ref="E132:E195" si="8">D132*D132</f>
        <v>6.2971039464693161</v>
      </c>
    </row>
    <row r="133" spans="1:5">
      <c r="A133" s="2">
        <v>39952</v>
      </c>
      <c r="B133" s="4">
        <v>0.47106999999999999</v>
      </c>
      <c r="C133" s="4">
        <f t="shared" si="6"/>
        <v>2.6292771447347723</v>
      </c>
      <c r="D133" s="4">
        <f t="shared" si="7"/>
        <v>2.331478372480964</v>
      </c>
      <c r="E133" s="4">
        <f t="shared" si="8"/>
        <v>5.435791401346485</v>
      </c>
    </row>
    <row r="134" spans="1:5">
      <c r="A134" s="2">
        <v>39953</v>
      </c>
      <c r="B134" s="4">
        <v>0.48361999999999999</v>
      </c>
      <c r="C134" s="4">
        <f t="shared" si="6"/>
        <v>-1.8616448821178491</v>
      </c>
      <c r="D134" s="4">
        <f t="shared" si="7"/>
        <v>-2.1594436543716573</v>
      </c>
      <c r="E134" s="4">
        <f t="shared" si="8"/>
        <v>4.663196896406018</v>
      </c>
    </row>
    <row r="135" spans="1:5">
      <c r="A135" s="2">
        <v>39954</v>
      </c>
      <c r="B135" s="4">
        <v>0.47470000000000001</v>
      </c>
      <c r="C135" s="4">
        <f t="shared" si="6"/>
        <v>0.48753931732586819</v>
      </c>
      <c r="D135" s="4">
        <f t="shared" si="7"/>
        <v>0.18974054507206012</v>
      </c>
      <c r="E135" s="4">
        <f t="shared" si="8"/>
        <v>3.6001474444242475E-2</v>
      </c>
    </row>
    <row r="136" spans="1:5">
      <c r="A136" s="2">
        <v>39955</v>
      </c>
      <c r="B136" s="4">
        <v>0.47702</v>
      </c>
      <c r="C136" s="4">
        <f t="shared" si="6"/>
        <v>-0.67520212766949328</v>
      </c>
      <c r="D136" s="4">
        <f t="shared" si="7"/>
        <v>-0.9730008999233013</v>
      </c>
      <c r="E136" s="4">
        <f t="shared" si="8"/>
        <v>0.94673075125155415</v>
      </c>
    </row>
    <row r="137" spans="1:5">
      <c r="A137" s="2">
        <v>39958</v>
      </c>
      <c r="B137" s="4">
        <v>0.47381000000000001</v>
      </c>
      <c r="C137" s="4">
        <f t="shared" si="6"/>
        <v>-0.21550821778411156</v>
      </c>
      <c r="D137" s="4">
        <f t="shared" si="7"/>
        <v>-0.51330699003791969</v>
      </c>
      <c r="E137" s="4">
        <f t="shared" si="8"/>
        <v>0.26348406602178898</v>
      </c>
    </row>
    <row r="138" spans="1:5">
      <c r="A138" s="2">
        <v>39959</v>
      </c>
      <c r="B138" s="4">
        <v>0.47278999999999999</v>
      </c>
      <c r="C138" s="4">
        <f t="shared" si="6"/>
        <v>-0.28806865782976421</v>
      </c>
      <c r="D138" s="4">
        <f t="shared" si="7"/>
        <v>-0.58586743008357223</v>
      </c>
      <c r="E138" s="4">
        <f t="shared" si="8"/>
        <v>0.34324064563272938</v>
      </c>
    </row>
    <row r="139" spans="1:5">
      <c r="A139" s="2">
        <v>39960</v>
      </c>
      <c r="B139" s="4">
        <v>0.47143000000000002</v>
      </c>
      <c r="C139" s="4">
        <f t="shared" si="6"/>
        <v>-0.81573990997839307</v>
      </c>
      <c r="D139" s="4">
        <f t="shared" si="7"/>
        <v>-1.1135386822322011</v>
      </c>
      <c r="E139" s="4">
        <f t="shared" si="8"/>
        <v>1.2399683968274269</v>
      </c>
    </row>
    <row r="140" spans="1:5">
      <c r="A140" s="2">
        <v>39961</v>
      </c>
      <c r="B140" s="4">
        <v>0.46760000000000002</v>
      </c>
      <c r="C140" s="4">
        <f t="shared" si="6"/>
        <v>2.6443670968630038</v>
      </c>
      <c r="D140" s="4">
        <f t="shared" si="7"/>
        <v>2.3465683246091955</v>
      </c>
      <c r="E140" s="4">
        <f t="shared" si="8"/>
        <v>5.5063829020592063</v>
      </c>
    </row>
    <row r="141" spans="1:5">
      <c r="A141" s="2">
        <v>39962</v>
      </c>
      <c r="B141" s="4">
        <v>0.48013</v>
      </c>
      <c r="C141" s="4">
        <f t="shared" si="6"/>
        <v>7.1914196797787904</v>
      </c>
      <c r="D141" s="4">
        <f t="shared" si="7"/>
        <v>6.8936209075249826</v>
      </c>
      <c r="E141" s="4">
        <f t="shared" si="8"/>
        <v>47.522009216665566</v>
      </c>
    </row>
    <row r="142" spans="1:5">
      <c r="A142" s="2">
        <v>39965</v>
      </c>
      <c r="B142" s="4">
        <v>0.51593</v>
      </c>
      <c r="C142" s="4">
        <f t="shared" si="6"/>
        <v>3.998975250310207</v>
      </c>
      <c r="D142" s="4">
        <f t="shared" si="7"/>
        <v>3.7011764780563987</v>
      </c>
      <c r="E142" s="4">
        <f t="shared" si="8"/>
        <v>13.698707321717968</v>
      </c>
    </row>
    <row r="143" spans="1:5">
      <c r="A143" s="2">
        <v>39966</v>
      </c>
      <c r="B143" s="4">
        <v>0.53698000000000001</v>
      </c>
      <c r="C143" s="4">
        <f t="shared" si="6"/>
        <v>-1.298950814832645</v>
      </c>
      <c r="D143" s="4">
        <f t="shared" si="7"/>
        <v>-1.596749587086453</v>
      </c>
      <c r="E143" s="4">
        <f t="shared" si="8"/>
        <v>2.549609243860758</v>
      </c>
    </row>
    <row r="144" spans="1:5">
      <c r="A144" s="2">
        <v>39967</v>
      </c>
      <c r="B144" s="4">
        <v>0.53005000000000002</v>
      </c>
      <c r="C144" s="4">
        <f t="shared" si="6"/>
        <v>-0.20963378436123278</v>
      </c>
      <c r="D144" s="4">
        <f t="shared" si="7"/>
        <v>-0.50743255661504083</v>
      </c>
      <c r="E144" s="4">
        <f t="shared" si="8"/>
        <v>0.25748779951287659</v>
      </c>
    </row>
    <row r="145" spans="1:5">
      <c r="A145" s="2">
        <v>39968</v>
      </c>
      <c r="B145" s="4">
        <v>0.52893999999999997</v>
      </c>
      <c r="C145" s="4">
        <f t="shared" si="6"/>
        <v>-0.36934308462343574</v>
      </c>
      <c r="D145" s="4">
        <f t="shared" si="7"/>
        <v>-0.66714185687724381</v>
      </c>
      <c r="E145" s="4">
        <f t="shared" si="8"/>
        <v>0.44507825719761684</v>
      </c>
    </row>
    <row r="146" spans="1:5">
      <c r="A146" s="2">
        <v>39969</v>
      </c>
      <c r="B146" s="4">
        <v>0.52698999999999996</v>
      </c>
      <c r="C146" s="4">
        <f t="shared" si="6"/>
        <v>1.1384767193812742E-2</v>
      </c>
      <c r="D146" s="4">
        <f t="shared" si="7"/>
        <v>-0.28641400505999531</v>
      </c>
      <c r="E146" s="4">
        <f t="shared" si="8"/>
        <v>8.203298229450702E-2</v>
      </c>
    </row>
    <row r="147" spans="1:5">
      <c r="A147" s="2">
        <v>39972</v>
      </c>
      <c r="B147" s="4">
        <v>0.52705000000000002</v>
      </c>
      <c r="C147" s="4">
        <f t="shared" si="6"/>
        <v>0.96675664677596229</v>
      </c>
      <c r="D147" s="4">
        <f t="shared" si="7"/>
        <v>0.66895787452215427</v>
      </c>
      <c r="E147" s="4">
        <f t="shared" si="8"/>
        <v>0.44750463788519829</v>
      </c>
    </row>
    <row r="148" spans="1:5">
      <c r="A148" s="2">
        <v>39973</v>
      </c>
      <c r="B148" s="4">
        <v>0.53217000000000003</v>
      </c>
      <c r="C148" s="4">
        <f t="shared" si="6"/>
        <v>0.26272839628908873</v>
      </c>
      <c r="D148" s="4">
        <f t="shared" si="7"/>
        <v>-3.5070375964719347E-2</v>
      </c>
      <c r="E148" s="4">
        <f t="shared" si="8"/>
        <v>1.2299312703067645E-3</v>
      </c>
    </row>
    <row r="149" spans="1:5">
      <c r="A149" s="2">
        <v>39974</v>
      </c>
      <c r="B149" s="4">
        <v>0.53356999999999999</v>
      </c>
      <c r="C149" s="4">
        <f t="shared" si="6"/>
        <v>1.1244377822947078E-2</v>
      </c>
      <c r="D149" s="4">
        <f t="shared" si="7"/>
        <v>-0.286554394430861</v>
      </c>
      <c r="E149" s="4">
        <f t="shared" si="8"/>
        <v>8.2113420967637463E-2</v>
      </c>
    </row>
    <row r="150" spans="1:5">
      <c r="A150" s="2">
        <v>39975</v>
      </c>
      <c r="B150" s="4">
        <v>0.53363000000000005</v>
      </c>
      <c r="C150" s="4">
        <f t="shared" si="6"/>
        <v>1.3439261166220287</v>
      </c>
      <c r="D150" s="4">
        <f t="shared" si="7"/>
        <v>1.0461273443682206</v>
      </c>
      <c r="E150" s="4">
        <f t="shared" si="8"/>
        <v>1.0943824206349058</v>
      </c>
    </row>
    <row r="151" spans="1:5">
      <c r="A151" s="2">
        <v>39979</v>
      </c>
      <c r="B151" s="4">
        <v>0.54085000000000005</v>
      </c>
      <c r="C151" s="4">
        <f t="shared" si="6"/>
        <v>-3.8621096342940309</v>
      </c>
      <c r="D151" s="4">
        <f t="shared" si="7"/>
        <v>-4.1599084065478387</v>
      </c>
      <c r="E151" s="4">
        <f t="shared" si="8"/>
        <v>17.304837950867377</v>
      </c>
    </row>
    <row r="152" spans="1:5">
      <c r="A152" s="2">
        <v>39980</v>
      </c>
      <c r="B152" s="4">
        <v>0.52036000000000004</v>
      </c>
      <c r="C152" s="4">
        <f t="shared" si="6"/>
        <v>-7.8570453002045069</v>
      </c>
      <c r="D152" s="4">
        <f t="shared" si="7"/>
        <v>-8.1548440724583156</v>
      </c>
      <c r="E152" s="4">
        <f t="shared" si="8"/>
        <v>66.501481846108518</v>
      </c>
    </row>
    <row r="153" spans="1:5">
      <c r="A153" s="2">
        <v>39981</v>
      </c>
      <c r="B153" s="4">
        <v>0.48104000000000002</v>
      </c>
      <c r="C153" s="4">
        <f t="shared" si="6"/>
        <v>-0.59841089322420948</v>
      </c>
      <c r="D153" s="4">
        <f t="shared" si="7"/>
        <v>-0.89620966547801761</v>
      </c>
      <c r="E153" s="4">
        <f t="shared" si="8"/>
        <v>0.80319176449622021</v>
      </c>
    </row>
    <row r="154" spans="1:5">
      <c r="A154" s="2">
        <v>39982</v>
      </c>
      <c r="B154" s="4">
        <v>0.47816999999999998</v>
      </c>
      <c r="C154" s="4">
        <f t="shared" si="6"/>
        <v>-3.6785218072608643</v>
      </c>
      <c r="D154" s="4">
        <f t="shared" si="7"/>
        <v>-3.9763205795146725</v>
      </c>
      <c r="E154" s="4">
        <f t="shared" si="8"/>
        <v>15.811125351071901</v>
      </c>
    </row>
    <row r="155" spans="1:5">
      <c r="A155" s="2">
        <v>39983</v>
      </c>
      <c r="B155" s="4">
        <v>0.46089999999999998</v>
      </c>
      <c r="C155" s="4">
        <f t="shared" si="6"/>
        <v>-4.5770211571271577</v>
      </c>
      <c r="D155" s="4">
        <f t="shared" si="7"/>
        <v>-4.8748199293809655</v>
      </c>
      <c r="E155" s="4">
        <f t="shared" si="8"/>
        <v>23.763869343889841</v>
      </c>
    </row>
    <row r="156" spans="1:5">
      <c r="A156" s="2">
        <v>39986</v>
      </c>
      <c r="B156" s="4">
        <v>0.44028</v>
      </c>
      <c r="C156" s="4">
        <f t="shared" si="6"/>
        <v>-1.1789033040485661</v>
      </c>
      <c r="D156" s="4">
        <f t="shared" si="7"/>
        <v>-1.4767020763023742</v>
      </c>
      <c r="E156" s="4">
        <f t="shared" si="8"/>
        <v>2.1806490221557429</v>
      </c>
    </row>
    <row r="157" spans="1:5">
      <c r="A157" s="2">
        <v>39987</v>
      </c>
      <c r="B157" s="4">
        <v>0.43512000000000001</v>
      </c>
      <c r="C157" s="4">
        <f t="shared" si="6"/>
        <v>-3.7536161122131353</v>
      </c>
      <c r="D157" s="4">
        <f t="shared" si="7"/>
        <v>-4.0514148844669435</v>
      </c>
      <c r="E157" s="4">
        <f t="shared" si="8"/>
        <v>16.413962566080297</v>
      </c>
    </row>
    <row r="158" spans="1:5">
      <c r="A158" s="2">
        <v>39988</v>
      </c>
      <c r="B158" s="4">
        <v>0.41909000000000002</v>
      </c>
      <c r="C158" s="4">
        <f t="shared" si="6"/>
        <v>-0.6775628962468645</v>
      </c>
      <c r="D158" s="4">
        <f t="shared" si="7"/>
        <v>-0.97536166850067252</v>
      </c>
      <c r="E158" s="4">
        <f t="shared" si="8"/>
        <v>0.95133038438041584</v>
      </c>
    </row>
    <row r="159" spans="1:5">
      <c r="A159" s="2">
        <v>39989</v>
      </c>
      <c r="B159" s="4">
        <v>0.41626000000000002</v>
      </c>
      <c r="C159" s="4">
        <f t="shared" si="6"/>
        <v>-0.1971865494041958</v>
      </c>
      <c r="D159" s="4">
        <f t="shared" si="7"/>
        <v>-0.49498532165800391</v>
      </c>
      <c r="E159" s="4">
        <f t="shared" si="8"/>
        <v>0.24501046865687759</v>
      </c>
    </row>
    <row r="160" spans="1:5">
      <c r="A160" s="2">
        <v>39990</v>
      </c>
      <c r="B160" s="4">
        <v>0.41543999999999998</v>
      </c>
      <c r="C160" s="4">
        <f t="shared" si="6"/>
        <v>3.4633038358666526</v>
      </c>
      <c r="D160" s="4">
        <f t="shared" si="7"/>
        <v>3.1655050636128443</v>
      </c>
      <c r="E160" s="4">
        <f t="shared" si="8"/>
        <v>10.020422307758558</v>
      </c>
    </row>
    <row r="161" spans="1:5">
      <c r="A161" s="2">
        <v>39993</v>
      </c>
      <c r="B161" s="4">
        <v>0.43008000000000002</v>
      </c>
      <c r="C161" s="4">
        <f t="shared" si="6"/>
        <v>0.38986404156573229</v>
      </c>
      <c r="D161" s="4">
        <f t="shared" si="7"/>
        <v>9.2065269311924214E-2</v>
      </c>
      <c r="E161" s="4">
        <f t="shared" si="8"/>
        <v>8.4760138134771339E-3</v>
      </c>
    </row>
    <row r="162" spans="1:5">
      <c r="A162" s="2">
        <v>39994</v>
      </c>
      <c r="B162" s="4">
        <v>0.43175999999999998</v>
      </c>
      <c r="C162" s="4">
        <f t="shared" si="6"/>
        <v>5.3256151765229076E-2</v>
      </c>
      <c r="D162" s="4">
        <f t="shared" si="7"/>
        <v>-0.244542620488579</v>
      </c>
      <c r="E162" s="4">
        <f t="shared" si="8"/>
        <v>5.9801093235421175E-2</v>
      </c>
    </row>
    <row r="163" spans="1:5">
      <c r="A163" s="2">
        <v>39995</v>
      </c>
      <c r="B163" s="4">
        <v>0.43198999999999999</v>
      </c>
      <c r="C163" s="4">
        <f t="shared" si="6"/>
        <v>-2.2236661949971053</v>
      </c>
      <c r="D163" s="4">
        <f t="shared" si="7"/>
        <v>-2.5214649672509135</v>
      </c>
      <c r="E163" s="4">
        <f t="shared" si="8"/>
        <v>6.3577855810736503</v>
      </c>
    </row>
    <row r="164" spans="1:5">
      <c r="A164" s="2">
        <v>39996</v>
      </c>
      <c r="B164" s="4">
        <v>0.42248999999999998</v>
      </c>
      <c r="C164" s="4">
        <f t="shared" si="6"/>
        <v>-0.49115662675710159</v>
      </c>
      <c r="D164" s="4">
        <f t="shared" si="7"/>
        <v>-0.78895539901090972</v>
      </c>
      <c r="E164" s="4">
        <f t="shared" si="8"/>
        <v>0.62245062162846376</v>
      </c>
    </row>
    <row r="165" spans="1:5">
      <c r="A165" s="2">
        <v>39997</v>
      </c>
      <c r="B165" s="4">
        <v>0.42042000000000002</v>
      </c>
      <c r="C165" s="4">
        <f t="shared" si="6"/>
        <v>-0.84318135789508719</v>
      </c>
      <c r="D165" s="4">
        <f t="shared" si="7"/>
        <v>-1.1409801301488953</v>
      </c>
      <c r="E165" s="4">
        <f t="shared" si="8"/>
        <v>1.3018356573945902</v>
      </c>
    </row>
    <row r="166" spans="1:5">
      <c r="A166" s="2">
        <v>40000</v>
      </c>
      <c r="B166" s="4">
        <v>0.41688999999999998</v>
      </c>
      <c r="C166" s="4">
        <f t="shared" si="6"/>
        <v>0</v>
      </c>
      <c r="D166" s="4">
        <f t="shared" si="7"/>
        <v>-0.29779877225380808</v>
      </c>
      <c r="E166" s="4">
        <f t="shared" si="8"/>
        <v>8.8684108755875457E-2</v>
      </c>
    </row>
    <row r="167" spans="1:5">
      <c r="A167" s="2">
        <v>40001</v>
      </c>
      <c r="B167" s="4">
        <v>0.41688999999999998</v>
      </c>
      <c r="C167" s="4">
        <f t="shared" si="6"/>
        <v>-0.78263677147723276</v>
      </c>
      <c r="D167" s="4">
        <f t="shared" si="7"/>
        <v>-1.0804355437310409</v>
      </c>
      <c r="E167" s="4">
        <f t="shared" si="8"/>
        <v>1.16734096415739</v>
      </c>
    </row>
    <row r="168" spans="1:5">
      <c r="A168" s="2">
        <v>40002</v>
      </c>
      <c r="B168" s="4">
        <v>0.41364000000000001</v>
      </c>
      <c r="C168" s="4">
        <f t="shared" si="6"/>
        <v>-5.4857269923544747</v>
      </c>
      <c r="D168" s="4">
        <f t="shared" si="7"/>
        <v>-5.7835257646082825</v>
      </c>
      <c r="E168" s="4">
        <f t="shared" si="8"/>
        <v>33.449170269887816</v>
      </c>
    </row>
    <row r="169" spans="1:5">
      <c r="A169" s="2">
        <v>40003</v>
      </c>
      <c r="B169" s="4">
        <v>0.39156000000000002</v>
      </c>
      <c r="C169" s="4">
        <f t="shared" si="6"/>
        <v>-5.3936697785794481</v>
      </c>
      <c r="D169" s="4">
        <f t="shared" si="7"/>
        <v>-5.6914685508332559</v>
      </c>
      <c r="E169" s="4">
        <f t="shared" si="8"/>
        <v>32.392814265124002</v>
      </c>
    </row>
    <row r="170" spans="1:5">
      <c r="A170" s="2">
        <v>40004</v>
      </c>
      <c r="B170" s="4">
        <v>0.371</v>
      </c>
      <c r="C170" s="4">
        <f t="shared" si="6"/>
        <v>2.5599439481446313</v>
      </c>
      <c r="D170" s="4">
        <f t="shared" si="7"/>
        <v>2.2621451758908231</v>
      </c>
      <c r="E170" s="4">
        <f t="shared" si="8"/>
        <v>5.1173007968061226</v>
      </c>
    </row>
    <row r="171" spans="1:5">
      <c r="A171" s="2">
        <v>40007</v>
      </c>
      <c r="B171" s="4">
        <v>0.38062000000000001</v>
      </c>
      <c r="C171" s="4">
        <f t="shared" si="6"/>
        <v>6.1196280832773571</v>
      </c>
      <c r="D171" s="4">
        <f t="shared" si="7"/>
        <v>5.8218293110235493</v>
      </c>
      <c r="E171" s="4">
        <f t="shared" si="8"/>
        <v>33.893696526692935</v>
      </c>
    </row>
    <row r="172" spans="1:5">
      <c r="A172" s="2">
        <v>40008</v>
      </c>
      <c r="B172" s="4">
        <v>0.40464</v>
      </c>
      <c r="C172" s="4">
        <f t="shared" si="6"/>
        <v>1.7612859917030563</v>
      </c>
      <c r="D172" s="4">
        <f t="shared" si="7"/>
        <v>1.4634872194492483</v>
      </c>
      <c r="E172" s="4">
        <f t="shared" si="8"/>
        <v>2.1417948414912922</v>
      </c>
    </row>
    <row r="173" spans="1:5">
      <c r="A173" s="2">
        <v>40009</v>
      </c>
      <c r="B173" s="4">
        <v>0.41182999999999997</v>
      </c>
      <c r="C173" s="4">
        <f t="shared" si="6"/>
        <v>2.8745382685074063</v>
      </c>
      <c r="D173" s="4">
        <f t="shared" si="7"/>
        <v>2.5767394962535981</v>
      </c>
      <c r="E173" s="4">
        <f t="shared" si="8"/>
        <v>6.6395864315532469</v>
      </c>
    </row>
    <row r="174" spans="1:5">
      <c r="A174" s="2">
        <v>40010</v>
      </c>
      <c r="B174" s="4">
        <v>0.42383999999999999</v>
      </c>
      <c r="C174" s="4">
        <f t="shared" si="6"/>
        <v>3.5780997446857676</v>
      </c>
      <c r="D174" s="4">
        <f t="shared" si="7"/>
        <v>3.2803009724319594</v>
      </c>
      <c r="E174" s="4">
        <f t="shared" si="8"/>
        <v>10.760374469738059</v>
      </c>
    </row>
    <row r="175" spans="1:5">
      <c r="A175" s="2">
        <v>40011</v>
      </c>
      <c r="B175" s="4">
        <v>0.43928</v>
      </c>
      <c r="C175" s="4">
        <f t="shared" si="6"/>
        <v>4.0945825862125993</v>
      </c>
      <c r="D175" s="4">
        <f t="shared" si="7"/>
        <v>3.7967838139587911</v>
      </c>
      <c r="E175" s="4">
        <f t="shared" si="8"/>
        <v>14.415567329939464</v>
      </c>
    </row>
    <row r="176" spans="1:5">
      <c r="A176" s="2">
        <v>40014</v>
      </c>
      <c r="B176" s="4">
        <v>0.45763999999999999</v>
      </c>
      <c r="C176" s="4">
        <f t="shared" si="6"/>
        <v>-1.2090982445069385</v>
      </c>
      <c r="D176" s="4">
        <f t="shared" si="7"/>
        <v>-1.5068970167607465</v>
      </c>
      <c r="E176" s="4">
        <f t="shared" si="8"/>
        <v>2.2707386191224375</v>
      </c>
    </row>
    <row r="177" spans="1:5">
      <c r="A177" s="2">
        <v>40015</v>
      </c>
      <c r="B177" s="4">
        <v>0.45213999999999999</v>
      </c>
      <c r="C177" s="4">
        <f t="shared" si="6"/>
        <v>-1.3762604488302859</v>
      </c>
      <c r="D177" s="4">
        <f t="shared" si="7"/>
        <v>-1.6740592210840939</v>
      </c>
      <c r="E177" s="4">
        <f t="shared" si="8"/>
        <v>2.8024742756966829</v>
      </c>
    </row>
    <row r="178" spans="1:5">
      <c r="A178" s="2">
        <v>40016</v>
      </c>
      <c r="B178" s="4">
        <v>0.44596000000000002</v>
      </c>
      <c r="C178" s="4">
        <f t="shared" si="6"/>
        <v>-0.29867862624374231</v>
      </c>
      <c r="D178" s="4">
        <f t="shared" si="7"/>
        <v>-0.59647739849755044</v>
      </c>
      <c r="E178" s="4">
        <f t="shared" si="8"/>
        <v>0.35578528691840561</v>
      </c>
    </row>
    <row r="179" spans="1:5">
      <c r="A179" s="2">
        <v>40017</v>
      </c>
      <c r="B179" s="4">
        <v>0.44463000000000003</v>
      </c>
      <c r="C179" s="4">
        <f t="shared" si="6"/>
        <v>6.2803834792575746</v>
      </c>
      <c r="D179" s="4">
        <f t="shared" si="7"/>
        <v>5.9825847070037668</v>
      </c>
      <c r="E179" s="4">
        <f t="shared" si="8"/>
        <v>35.791319776475348</v>
      </c>
    </row>
    <row r="180" spans="1:5">
      <c r="A180" s="2">
        <v>40018</v>
      </c>
      <c r="B180" s="4">
        <v>0.47344999999999998</v>
      </c>
      <c r="C180" s="4">
        <f t="shared" si="6"/>
        <v>-0.36183240737797795</v>
      </c>
      <c r="D180" s="4">
        <f t="shared" si="7"/>
        <v>-0.65963117963178597</v>
      </c>
      <c r="E180" s="4">
        <f t="shared" si="8"/>
        <v>0.43511329314242148</v>
      </c>
    </row>
    <row r="181" spans="1:5">
      <c r="A181" s="2">
        <v>40021</v>
      </c>
      <c r="B181" s="4">
        <v>0.47173999999999999</v>
      </c>
      <c r="C181" s="4">
        <f t="shared" si="6"/>
        <v>-5.3265547247311851</v>
      </c>
      <c r="D181" s="4">
        <f t="shared" si="7"/>
        <v>-5.6243534969849929</v>
      </c>
      <c r="E181" s="4">
        <f t="shared" si="8"/>
        <v>31.633352259047317</v>
      </c>
    </row>
    <row r="182" spans="1:5">
      <c r="A182" s="2">
        <v>40022</v>
      </c>
      <c r="B182" s="4">
        <v>0.44727</v>
      </c>
      <c r="C182" s="4">
        <f t="shared" si="6"/>
        <v>-0.87578032138265427</v>
      </c>
      <c r="D182" s="4">
        <f t="shared" si="7"/>
        <v>-1.1735790936364623</v>
      </c>
      <c r="E182" s="4">
        <f t="shared" si="8"/>
        <v>1.3772878890205804</v>
      </c>
    </row>
    <row r="183" spans="1:5">
      <c r="A183" s="2">
        <v>40023</v>
      </c>
      <c r="B183" s="4">
        <v>0.44336999999999999</v>
      </c>
      <c r="C183" s="4">
        <f t="shared" si="6"/>
        <v>4.2306783819119405</v>
      </c>
      <c r="D183" s="4">
        <f t="shared" si="7"/>
        <v>3.9328796096581322</v>
      </c>
      <c r="E183" s="4">
        <f t="shared" si="8"/>
        <v>15.467542024064702</v>
      </c>
    </row>
    <row r="184" spans="1:5">
      <c r="A184" s="2">
        <v>40024</v>
      </c>
      <c r="B184" s="4">
        <v>0.46253</v>
      </c>
      <c r="C184" s="4">
        <f t="shared" si="6"/>
        <v>6.9259485312817768</v>
      </c>
      <c r="D184" s="4">
        <f t="shared" si="7"/>
        <v>6.628149759027969</v>
      </c>
      <c r="E184" s="4">
        <f t="shared" si="8"/>
        <v>43.932369228102523</v>
      </c>
    </row>
    <row r="185" spans="1:5">
      <c r="A185" s="2">
        <v>40025</v>
      </c>
      <c r="B185" s="4">
        <v>0.49569999999999997</v>
      </c>
      <c r="C185" s="4">
        <f t="shared" si="6"/>
        <v>-2.6228979136911929E-2</v>
      </c>
      <c r="D185" s="4">
        <f t="shared" si="7"/>
        <v>-0.32402775139071999</v>
      </c>
      <c r="E185" s="4">
        <f t="shared" si="8"/>
        <v>0.10499398367132624</v>
      </c>
    </row>
    <row r="186" spans="1:5">
      <c r="A186" s="2">
        <v>40028</v>
      </c>
      <c r="B186" s="4">
        <v>0.49557000000000001</v>
      </c>
      <c r="C186" s="4">
        <f t="shared" si="6"/>
        <v>0</v>
      </c>
      <c r="D186" s="4">
        <f t="shared" si="7"/>
        <v>-0.29779877225380808</v>
      </c>
      <c r="E186" s="4">
        <f t="shared" si="8"/>
        <v>8.8684108755875457E-2</v>
      </c>
    </row>
    <row r="187" spans="1:5">
      <c r="A187" s="2">
        <v>40029</v>
      </c>
      <c r="B187" s="4">
        <v>0.49557000000000001</v>
      </c>
      <c r="C187" s="4">
        <f t="shared" si="6"/>
        <v>-2.092075322544662</v>
      </c>
      <c r="D187" s="4">
        <f t="shared" si="7"/>
        <v>-2.3898740947984702</v>
      </c>
      <c r="E187" s="4">
        <f t="shared" si="8"/>
        <v>5.7114981889888075</v>
      </c>
    </row>
    <row r="188" spans="1:5">
      <c r="A188" s="2">
        <v>40030</v>
      </c>
      <c r="B188" s="4">
        <v>0.48531000000000002</v>
      </c>
      <c r="C188" s="4">
        <f t="shared" si="6"/>
        <v>-1.530266040948147</v>
      </c>
      <c r="D188" s="4">
        <f t="shared" si="7"/>
        <v>-1.828064813201955</v>
      </c>
      <c r="E188" s="4">
        <f t="shared" si="8"/>
        <v>3.3418209612670986</v>
      </c>
    </row>
    <row r="189" spans="1:5">
      <c r="A189" s="2">
        <v>40031</v>
      </c>
      <c r="B189" s="4">
        <v>0.47793999999999998</v>
      </c>
      <c r="C189" s="4">
        <f t="shared" si="6"/>
        <v>0</v>
      </c>
      <c r="D189" s="4">
        <f t="shared" si="7"/>
        <v>-0.29779877225380808</v>
      </c>
      <c r="E189" s="4">
        <f t="shared" si="8"/>
        <v>8.8684108755875457E-2</v>
      </c>
    </row>
    <row r="190" spans="1:5">
      <c r="A190" s="2">
        <v>40032</v>
      </c>
      <c r="B190" s="4">
        <v>0.47793999999999998</v>
      </c>
      <c r="C190" s="4">
        <f t="shared" si="6"/>
        <v>-0.70971426506637636</v>
      </c>
      <c r="D190" s="4">
        <f t="shared" si="7"/>
        <v>-1.0075130373201844</v>
      </c>
      <c r="E190" s="4">
        <f t="shared" si="8"/>
        <v>1.0150825203701432</v>
      </c>
    </row>
    <row r="191" spans="1:5">
      <c r="A191" s="2">
        <v>40035</v>
      </c>
      <c r="B191" s="4">
        <v>0.47455999999999998</v>
      </c>
      <c r="C191" s="4">
        <f t="shared" si="6"/>
        <v>0</v>
      </c>
      <c r="D191" s="4">
        <f t="shared" si="7"/>
        <v>-0.29779877225380808</v>
      </c>
      <c r="E191" s="4">
        <f t="shared" si="8"/>
        <v>8.8684108755875457E-2</v>
      </c>
    </row>
    <row r="192" spans="1:5">
      <c r="A192" s="2">
        <v>40036</v>
      </c>
      <c r="B192" s="4">
        <v>0.47455999999999998</v>
      </c>
      <c r="C192" s="4">
        <f t="shared" si="6"/>
        <v>0</v>
      </c>
      <c r="D192" s="4">
        <f t="shared" si="7"/>
        <v>-0.29779877225380808</v>
      </c>
      <c r="E192" s="4">
        <f t="shared" si="8"/>
        <v>8.8684108755875457E-2</v>
      </c>
    </row>
    <row r="193" spans="1:5">
      <c r="A193" s="2">
        <v>40037</v>
      </c>
      <c r="B193" s="4">
        <v>0.47455999999999998</v>
      </c>
      <c r="C193" s="4">
        <f t="shared" si="6"/>
        <v>-0.13706287004517681</v>
      </c>
      <c r="D193" s="4">
        <f t="shared" si="7"/>
        <v>-0.43486164229898489</v>
      </c>
      <c r="E193" s="4">
        <f t="shared" si="8"/>
        <v>0.18910464794297027</v>
      </c>
    </row>
    <row r="194" spans="1:5">
      <c r="A194" s="2">
        <v>40038</v>
      </c>
      <c r="B194" s="4">
        <v>0.47391</v>
      </c>
      <c r="C194" s="4">
        <f t="shared" si="6"/>
        <v>0</v>
      </c>
      <c r="D194" s="4">
        <f t="shared" si="7"/>
        <v>-0.29779877225380808</v>
      </c>
      <c r="E194" s="4">
        <f t="shared" si="8"/>
        <v>8.8684108755875457E-2</v>
      </c>
    </row>
    <row r="195" spans="1:5">
      <c r="A195" s="2">
        <v>40039</v>
      </c>
      <c r="B195" s="4">
        <v>0.47391</v>
      </c>
      <c r="C195" s="4">
        <f t="shared" si="6"/>
        <v>0</v>
      </c>
      <c r="D195" s="4">
        <f t="shared" si="7"/>
        <v>-0.29779877225380808</v>
      </c>
      <c r="E195" s="4">
        <f t="shared" si="8"/>
        <v>8.8684108755875457E-2</v>
      </c>
    </row>
    <row r="196" spans="1:5">
      <c r="A196" s="2">
        <v>40042</v>
      </c>
      <c r="B196" s="4">
        <v>0.47391</v>
      </c>
      <c r="C196" s="4">
        <f t="shared" ref="C196:C249" si="9">LN(B197/B196)*100</f>
        <v>0</v>
      </c>
      <c r="D196" s="4">
        <f t="shared" ref="D196:D249" si="10">C196-$C$253</f>
        <v>-0.29779877225380808</v>
      </c>
      <c r="E196" s="4">
        <f t="shared" ref="E196:E249" si="11">D196*D196</f>
        <v>8.8684108755875457E-2</v>
      </c>
    </row>
    <row r="197" spans="1:5">
      <c r="A197" s="2">
        <v>40043</v>
      </c>
      <c r="B197" s="4">
        <v>0.47391</v>
      </c>
      <c r="C197" s="4">
        <f t="shared" si="9"/>
        <v>0.83631502363866717</v>
      </c>
      <c r="D197" s="4">
        <f t="shared" si="10"/>
        <v>0.53851625138485915</v>
      </c>
      <c r="E197" s="4">
        <f t="shared" si="11"/>
        <v>0.28999975300560082</v>
      </c>
    </row>
    <row r="198" spans="1:5">
      <c r="A198" s="2">
        <v>40044</v>
      </c>
      <c r="B198" s="4">
        <v>0.47788999999999998</v>
      </c>
      <c r="C198" s="4">
        <f t="shared" si="9"/>
        <v>9.6376801955244744</v>
      </c>
      <c r="D198" s="4">
        <f t="shared" si="10"/>
        <v>9.3398814232706666</v>
      </c>
      <c r="E198" s="4">
        <f t="shared" si="11"/>
        <v>87.233385000756499</v>
      </c>
    </row>
    <row r="199" spans="1:5">
      <c r="A199" s="2">
        <v>40045</v>
      </c>
      <c r="B199" s="4">
        <v>0.52624000000000004</v>
      </c>
      <c r="C199" s="4">
        <f t="shared" si="9"/>
        <v>2.9840667185831067</v>
      </c>
      <c r="D199" s="4">
        <f t="shared" si="10"/>
        <v>2.6862679463292984</v>
      </c>
      <c r="E199" s="4">
        <f t="shared" si="11"/>
        <v>7.2160354794762265</v>
      </c>
    </row>
    <row r="200" spans="1:5">
      <c r="A200" s="2">
        <v>40046</v>
      </c>
      <c r="B200" s="4">
        <v>0.54218</v>
      </c>
      <c r="C200" s="4">
        <f t="shared" si="9"/>
        <v>-9.7801323500160589E-2</v>
      </c>
      <c r="D200" s="4">
        <f t="shared" si="10"/>
        <v>-0.39560009575396865</v>
      </c>
      <c r="E200" s="4">
        <f t="shared" si="11"/>
        <v>0.15649943576054917</v>
      </c>
    </row>
    <row r="201" spans="1:5">
      <c r="A201" s="2">
        <v>40049</v>
      </c>
      <c r="B201" s="4">
        <v>0.54164999999999996</v>
      </c>
      <c r="C201" s="4">
        <f t="shared" si="9"/>
        <v>0.96459339611506545</v>
      </c>
      <c r="D201" s="4">
        <f t="shared" si="10"/>
        <v>0.66679462386125743</v>
      </c>
      <c r="E201" s="4">
        <f t="shared" si="11"/>
        <v>0.44461507041027576</v>
      </c>
    </row>
    <row r="202" spans="1:5">
      <c r="A202" s="2">
        <v>40050</v>
      </c>
      <c r="B202" s="4">
        <v>0.54690000000000005</v>
      </c>
      <c r="C202" s="4">
        <f t="shared" si="9"/>
        <v>3.7943472663186526</v>
      </c>
      <c r="D202" s="4">
        <f t="shared" si="10"/>
        <v>3.4965484940648444</v>
      </c>
      <c r="E202" s="4">
        <f t="shared" si="11"/>
        <v>12.225851371347131</v>
      </c>
    </row>
    <row r="203" spans="1:5">
      <c r="A203" s="2">
        <v>40051</v>
      </c>
      <c r="B203" s="4">
        <v>0.56805000000000005</v>
      </c>
      <c r="C203" s="4">
        <f t="shared" si="9"/>
        <v>4.053676768375829</v>
      </c>
      <c r="D203" s="4">
        <f t="shared" si="10"/>
        <v>3.7558779961220208</v>
      </c>
      <c r="E203" s="4">
        <f t="shared" si="11"/>
        <v>14.106619521753567</v>
      </c>
    </row>
    <row r="204" spans="1:5">
      <c r="A204" s="2">
        <v>40052</v>
      </c>
      <c r="B204" s="4">
        <v>0.59155000000000002</v>
      </c>
      <c r="C204" s="4">
        <f t="shared" si="9"/>
        <v>0.96063187733612576</v>
      </c>
      <c r="D204" s="4">
        <f t="shared" si="10"/>
        <v>0.66283310508231774</v>
      </c>
      <c r="E204" s="4">
        <f t="shared" si="11"/>
        <v>0.43934772519306686</v>
      </c>
    </row>
    <row r="205" spans="1:5">
      <c r="A205" s="2">
        <v>40053</v>
      </c>
      <c r="B205" s="4">
        <v>0.59726000000000001</v>
      </c>
      <c r="C205" s="4">
        <f t="shared" si="9"/>
        <v>1.1784423992465394</v>
      </c>
      <c r="D205" s="4">
        <f t="shared" si="10"/>
        <v>0.88064362699273135</v>
      </c>
      <c r="E205" s="4">
        <f t="shared" si="11"/>
        <v>0.77553319776291296</v>
      </c>
    </row>
    <row r="206" spans="1:5">
      <c r="A206" s="2">
        <v>40056</v>
      </c>
      <c r="B206" s="4">
        <v>0.60433999999999999</v>
      </c>
      <c r="C206" s="4">
        <f t="shared" si="9"/>
        <v>2.1671661301024683</v>
      </c>
      <c r="D206" s="4">
        <f t="shared" si="10"/>
        <v>1.8693673578486603</v>
      </c>
      <c r="E206" s="4">
        <f t="shared" si="11"/>
        <v>3.4945343185900812</v>
      </c>
    </row>
    <row r="207" spans="1:5">
      <c r="A207" s="2">
        <v>40057</v>
      </c>
      <c r="B207" s="4">
        <v>0.61758000000000002</v>
      </c>
      <c r="C207" s="4">
        <f t="shared" si="9"/>
        <v>3.6893175372725828</v>
      </c>
      <c r="D207" s="4">
        <f t="shared" si="10"/>
        <v>3.3915187650187746</v>
      </c>
      <c r="E207" s="4">
        <f t="shared" si="11"/>
        <v>11.502399533474474</v>
      </c>
    </row>
    <row r="208" spans="1:5">
      <c r="A208" s="2">
        <v>40058</v>
      </c>
      <c r="B208" s="4">
        <v>0.64078999999999997</v>
      </c>
      <c r="C208" s="4">
        <f t="shared" si="9"/>
        <v>0.40492821140562085</v>
      </c>
      <c r="D208" s="4">
        <f t="shared" si="10"/>
        <v>0.10712943915181278</v>
      </c>
      <c r="E208" s="4">
        <f t="shared" si="11"/>
        <v>1.1476716732981956E-2</v>
      </c>
    </row>
    <row r="209" spans="1:5">
      <c r="A209" s="2">
        <v>40059</v>
      </c>
      <c r="B209" s="4">
        <v>0.64339000000000002</v>
      </c>
      <c r="C209" s="4">
        <f t="shared" si="9"/>
        <v>1.5361901181850162</v>
      </c>
      <c r="D209" s="4">
        <f t="shared" si="10"/>
        <v>1.2383913459312081</v>
      </c>
      <c r="E209" s="4">
        <f t="shared" si="11"/>
        <v>1.5336131256773093</v>
      </c>
    </row>
    <row r="210" spans="1:5">
      <c r="A210" s="2">
        <v>40060</v>
      </c>
      <c r="B210" s="4">
        <v>0.65334999999999999</v>
      </c>
      <c r="C210" s="4">
        <f t="shared" si="9"/>
        <v>0.36666453118280784</v>
      </c>
      <c r="D210" s="4">
        <f t="shared" si="10"/>
        <v>6.8865758928999765E-2</v>
      </c>
      <c r="E210" s="4">
        <f t="shared" si="11"/>
        <v>4.7424927528671107E-3</v>
      </c>
    </row>
    <row r="211" spans="1:5">
      <c r="A211" s="2">
        <v>40063</v>
      </c>
      <c r="B211" s="4">
        <v>0.65575000000000006</v>
      </c>
      <c r="C211" s="4">
        <f t="shared" si="9"/>
        <v>0.95916717811951979</v>
      </c>
      <c r="D211" s="4">
        <f t="shared" si="10"/>
        <v>0.66136840586571166</v>
      </c>
      <c r="E211" s="4">
        <f t="shared" si="11"/>
        <v>0.43740816827735268</v>
      </c>
    </row>
    <row r="212" spans="1:5">
      <c r="A212" s="2">
        <v>40064</v>
      </c>
      <c r="B212" s="4">
        <v>0.66207000000000005</v>
      </c>
      <c r="C212" s="4">
        <f t="shared" si="9"/>
        <v>1.4470296498628836</v>
      </c>
      <c r="D212" s="4">
        <f t="shared" si="10"/>
        <v>1.1492308776090756</v>
      </c>
      <c r="E212" s="4">
        <f t="shared" si="11"/>
        <v>1.3207316100501261</v>
      </c>
    </row>
    <row r="213" spans="1:5">
      <c r="A213" s="2">
        <v>40065</v>
      </c>
      <c r="B213" s="4">
        <v>0.67171999999999998</v>
      </c>
      <c r="C213" s="4">
        <f t="shared" si="9"/>
        <v>3.4717531026332127</v>
      </c>
      <c r="D213" s="4">
        <f t="shared" si="10"/>
        <v>3.1739543303794044</v>
      </c>
      <c r="E213" s="4">
        <f t="shared" si="11"/>
        <v>10.073986091334174</v>
      </c>
    </row>
    <row r="214" spans="1:5">
      <c r="A214" s="2">
        <v>40066</v>
      </c>
      <c r="B214" s="4">
        <v>0.69545000000000001</v>
      </c>
      <c r="C214" s="4">
        <f t="shared" si="9"/>
        <v>0.81912502794860531</v>
      </c>
      <c r="D214" s="4">
        <f t="shared" si="10"/>
        <v>0.52132625569479729</v>
      </c>
      <c r="E214" s="4">
        <f t="shared" si="11"/>
        <v>0.27178106487675718</v>
      </c>
    </row>
    <row r="215" spans="1:5">
      <c r="A215" s="2">
        <v>40067</v>
      </c>
      <c r="B215" s="4">
        <v>0.70116999999999996</v>
      </c>
      <c r="C215" s="4">
        <f t="shared" si="9"/>
        <v>0.19519707560632193</v>
      </c>
      <c r="D215" s="4">
        <f t="shared" si="10"/>
        <v>-0.10260169664748614</v>
      </c>
      <c r="E215" s="4">
        <f t="shared" si="11"/>
        <v>1.0527108154942769E-2</v>
      </c>
    </row>
    <row r="216" spans="1:5">
      <c r="A216" s="2">
        <v>40070</v>
      </c>
      <c r="B216" s="4">
        <v>0.70254000000000005</v>
      </c>
      <c r="C216" s="4">
        <f t="shared" si="9"/>
        <v>-0.54808735302834033</v>
      </c>
      <c r="D216" s="4">
        <f t="shared" si="10"/>
        <v>-0.84588612528214835</v>
      </c>
      <c r="E216" s="4">
        <f t="shared" si="11"/>
        <v>0.71552333694484638</v>
      </c>
    </row>
    <row r="217" spans="1:5">
      <c r="A217" s="2">
        <v>40071</v>
      </c>
      <c r="B217" s="4">
        <v>0.69869999999999999</v>
      </c>
      <c r="C217" s="4">
        <f t="shared" si="9"/>
        <v>0</v>
      </c>
      <c r="D217" s="4">
        <f t="shared" si="10"/>
        <v>-0.29779877225380808</v>
      </c>
      <c r="E217" s="4">
        <f t="shared" si="11"/>
        <v>8.8684108755875457E-2</v>
      </c>
    </row>
    <row r="218" spans="1:5">
      <c r="A218" s="2">
        <v>40072</v>
      </c>
      <c r="B218" s="4">
        <v>0.69869999999999999</v>
      </c>
      <c r="C218" s="4">
        <f t="shared" si="9"/>
        <v>-0.3742503239019741</v>
      </c>
      <c r="D218" s="4">
        <f t="shared" si="10"/>
        <v>-0.67204909615578212</v>
      </c>
      <c r="E218" s="4">
        <f t="shared" si="11"/>
        <v>0.45164998764380371</v>
      </c>
    </row>
    <row r="219" spans="1:5">
      <c r="A219" s="2">
        <v>40073</v>
      </c>
      <c r="B219" s="4">
        <v>0.69608999999999999</v>
      </c>
      <c r="C219" s="4">
        <f t="shared" si="9"/>
        <v>-4.6067932196256161</v>
      </c>
      <c r="D219" s="4">
        <f t="shared" si="10"/>
        <v>-4.9045919918794239</v>
      </c>
      <c r="E219" s="4">
        <f t="shared" si="11"/>
        <v>24.055022606807775</v>
      </c>
    </row>
    <row r="220" spans="1:5">
      <c r="A220" s="2">
        <v>40074</v>
      </c>
      <c r="B220" s="4">
        <v>0.66474999999999995</v>
      </c>
      <c r="C220" s="4">
        <f t="shared" si="9"/>
        <v>-1.2640670907193345</v>
      </c>
      <c r="D220" s="4">
        <f t="shared" si="10"/>
        <v>-1.5618658629731426</v>
      </c>
      <c r="E220" s="4">
        <f t="shared" si="11"/>
        <v>2.4394249739208393</v>
      </c>
    </row>
    <row r="221" spans="1:5">
      <c r="A221" s="2">
        <v>40077</v>
      </c>
      <c r="B221" s="4">
        <v>0.65639999999999998</v>
      </c>
      <c r="C221" s="4">
        <f t="shared" si="9"/>
        <v>0.34219264599002502</v>
      </c>
      <c r="D221" s="4">
        <f t="shared" si="10"/>
        <v>4.4393873736216949E-2</v>
      </c>
      <c r="E221" s="4">
        <f t="shared" si="11"/>
        <v>1.9708160253071728E-3</v>
      </c>
    </row>
    <row r="222" spans="1:5">
      <c r="A222" s="2">
        <v>40078</v>
      </c>
      <c r="B222" s="4">
        <v>0.65864999999999996</v>
      </c>
      <c r="C222" s="4">
        <f t="shared" si="9"/>
        <v>-1.0976287772464706</v>
      </c>
      <c r="D222" s="4">
        <f t="shared" si="10"/>
        <v>-1.3954275495002786</v>
      </c>
      <c r="E222" s="4">
        <f t="shared" si="11"/>
        <v>1.9472180459043524</v>
      </c>
    </row>
    <row r="223" spans="1:5">
      <c r="A223" s="2">
        <v>40079</v>
      </c>
      <c r="B223" s="4">
        <v>0.65146000000000004</v>
      </c>
      <c r="C223" s="4">
        <f t="shared" si="9"/>
        <v>-0.15361930021159342</v>
      </c>
      <c r="D223" s="4">
        <f t="shared" si="10"/>
        <v>-0.4514180724654015</v>
      </c>
      <c r="E223" s="4">
        <f t="shared" si="11"/>
        <v>0.20377827614837848</v>
      </c>
    </row>
    <row r="224" spans="1:5">
      <c r="A224" s="2">
        <v>40080</v>
      </c>
      <c r="B224" s="4">
        <v>0.65046000000000004</v>
      </c>
      <c r="C224" s="4">
        <f t="shared" si="9"/>
        <v>1.5937868342811519</v>
      </c>
      <c r="D224" s="4">
        <f t="shared" si="10"/>
        <v>1.2959880620273438</v>
      </c>
      <c r="E224" s="4">
        <f t="shared" si="11"/>
        <v>1.6795850569173905</v>
      </c>
    </row>
    <row r="225" spans="1:5">
      <c r="A225" s="2">
        <v>40081</v>
      </c>
      <c r="B225" s="4">
        <v>0.66091</v>
      </c>
      <c r="C225" s="4">
        <f t="shared" si="9"/>
        <v>0.84824795776191597</v>
      </c>
      <c r="D225" s="4">
        <f t="shared" si="10"/>
        <v>0.55044918550810795</v>
      </c>
      <c r="E225" s="4">
        <f t="shared" si="11"/>
        <v>0.30299430582653947</v>
      </c>
    </row>
    <row r="226" spans="1:5">
      <c r="A226" s="2">
        <v>40084</v>
      </c>
      <c r="B226" s="4">
        <v>0.66654000000000002</v>
      </c>
      <c r="C226" s="4">
        <f t="shared" si="9"/>
        <v>1.3767426465974122</v>
      </c>
      <c r="D226" s="4">
        <f t="shared" si="10"/>
        <v>1.0789438743436042</v>
      </c>
      <c r="E226" s="4">
        <f t="shared" si="11"/>
        <v>1.1641198839835871</v>
      </c>
    </row>
    <row r="227" spans="1:5">
      <c r="A227" s="2">
        <v>40085</v>
      </c>
      <c r="B227" s="4">
        <v>0.67578000000000005</v>
      </c>
      <c r="C227" s="4">
        <f t="shared" si="9"/>
        <v>0</v>
      </c>
      <c r="D227" s="4">
        <f t="shared" si="10"/>
        <v>-0.29779877225380808</v>
      </c>
      <c r="E227" s="4">
        <f t="shared" si="11"/>
        <v>8.8684108755875457E-2</v>
      </c>
    </row>
    <row r="228" spans="1:5">
      <c r="A228" s="2">
        <v>40086</v>
      </c>
      <c r="B228" s="4">
        <v>0.67578000000000005</v>
      </c>
      <c r="C228" s="4">
        <f t="shared" si="9"/>
        <v>-2.1780965764375821</v>
      </c>
      <c r="D228" s="4">
        <f t="shared" si="10"/>
        <v>-2.4758953486913904</v>
      </c>
      <c r="E228" s="4">
        <f t="shared" si="11"/>
        <v>6.1300577776716612</v>
      </c>
    </row>
    <row r="229" spans="1:5">
      <c r="A229" s="2">
        <v>40087</v>
      </c>
      <c r="B229" s="4">
        <v>0.66122000000000003</v>
      </c>
      <c r="C229" s="4">
        <f t="shared" si="9"/>
        <v>0</v>
      </c>
      <c r="D229" s="4">
        <f t="shared" si="10"/>
        <v>-0.29779877225380808</v>
      </c>
      <c r="E229" s="4">
        <f t="shared" si="11"/>
        <v>8.8684108755875457E-2</v>
      </c>
    </row>
    <row r="230" spans="1:5">
      <c r="A230" s="2">
        <v>40088</v>
      </c>
      <c r="B230" s="4">
        <v>0.66122000000000003</v>
      </c>
      <c r="C230" s="4">
        <f t="shared" si="9"/>
        <v>-0.22711109433329416</v>
      </c>
      <c r="D230" s="4">
        <f t="shared" si="10"/>
        <v>-0.52490986658710226</v>
      </c>
      <c r="E230" s="4">
        <f t="shared" si="11"/>
        <v>0.27553036804048947</v>
      </c>
    </row>
    <row r="231" spans="1:5">
      <c r="A231" s="2">
        <v>40091</v>
      </c>
      <c r="B231" s="4">
        <v>0.65971999999999997</v>
      </c>
      <c r="C231" s="4">
        <f t="shared" si="9"/>
        <v>-0.63866887813905537</v>
      </c>
      <c r="D231" s="4">
        <f t="shared" si="10"/>
        <v>-0.9364676503928635</v>
      </c>
      <c r="E231" s="4">
        <f t="shared" si="11"/>
        <v>0.87697166023233042</v>
      </c>
    </row>
    <row r="232" spans="1:5">
      <c r="A232" s="2">
        <v>40092</v>
      </c>
      <c r="B232" s="4">
        <v>0.65551999999999999</v>
      </c>
      <c r="C232" s="4">
        <f t="shared" si="9"/>
        <v>0.33200865087443765</v>
      </c>
      <c r="D232" s="4">
        <f t="shared" si="10"/>
        <v>3.4209878620629575E-2</v>
      </c>
      <c r="E232" s="4">
        <f t="shared" si="11"/>
        <v>1.1703157952382085E-3</v>
      </c>
    </row>
    <row r="233" spans="1:5">
      <c r="A233" s="2">
        <v>40093</v>
      </c>
      <c r="B233" s="4">
        <v>0.65769999999999995</v>
      </c>
      <c r="C233" s="4">
        <f t="shared" si="9"/>
        <v>1.6721209198291966</v>
      </c>
      <c r="D233" s="4">
        <f t="shared" si="10"/>
        <v>1.3743221475753886</v>
      </c>
      <c r="E233" s="4">
        <f t="shared" si="11"/>
        <v>1.8887613653162283</v>
      </c>
    </row>
    <row r="234" spans="1:5">
      <c r="A234" s="2">
        <v>40094</v>
      </c>
      <c r="B234" s="4">
        <v>0.66879</v>
      </c>
      <c r="C234" s="4">
        <f t="shared" si="9"/>
        <v>0</v>
      </c>
      <c r="D234" s="4">
        <f t="shared" si="10"/>
        <v>-0.29779877225380808</v>
      </c>
      <c r="E234" s="4">
        <f t="shared" si="11"/>
        <v>8.8684108755875457E-2</v>
      </c>
    </row>
    <row r="235" spans="1:5">
      <c r="A235" s="2">
        <v>40095</v>
      </c>
      <c r="B235" s="4">
        <v>0.66879</v>
      </c>
      <c r="C235" s="4">
        <f t="shared" si="9"/>
        <v>2.9277570916909803</v>
      </c>
      <c r="D235" s="4">
        <f t="shared" si="10"/>
        <v>2.6299583194371721</v>
      </c>
      <c r="E235" s="4">
        <f t="shared" si="11"/>
        <v>6.916680761976794</v>
      </c>
    </row>
    <row r="236" spans="1:5">
      <c r="A236" s="2">
        <v>40098</v>
      </c>
      <c r="B236" s="4">
        <v>0.68866000000000005</v>
      </c>
      <c r="C236" s="4">
        <f t="shared" si="9"/>
        <v>1.7988425931838872</v>
      </c>
      <c r="D236" s="4">
        <f t="shared" si="10"/>
        <v>1.5010438209300792</v>
      </c>
      <c r="E236" s="4">
        <f t="shared" si="11"/>
        <v>2.2531325523523718</v>
      </c>
    </row>
    <row r="237" spans="1:5">
      <c r="A237" s="2">
        <v>40099</v>
      </c>
      <c r="B237" s="4">
        <v>0.70116000000000001</v>
      </c>
      <c r="C237" s="4">
        <f t="shared" si="9"/>
        <v>5.0679123279867149</v>
      </c>
      <c r="D237" s="4">
        <f t="shared" si="10"/>
        <v>4.7701135557329071</v>
      </c>
      <c r="E237" s="4">
        <f t="shared" si="11"/>
        <v>22.753983334586838</v>
      </c>
    </row>
    <row r="238" spans="1:5">
      <c r="A238" s="2">
        <v>40100</v>
      </c>
      <c r="B238" s="4">
        <v>0.73760999999999999</v>
      </c>
      <c r="C238" s="4">
        <f t="shared" si="9"/>
        <v>1.9400878366836984</v>
      </c>
      <c r="D238" s="4">
        <f t="shared" si="10"/>
        <v>1.6422890644298904</v>
      </c>
      <c r="E238" s="4">
        <f t="shared" si="11"/>
        <v>2.6971133711460049</v>
      </c>
    </row>
    <row r="239" spans="1:5">
      <c r="A239" s="2">
        <v>40101</v>
      </c>
      <c r="B239" s="4">
        <v>0.75205999999999995</v>
      </c>
      <c r="C239" s="4">
        <f t="shared" si="9"/>
        <v>0.45372008265951103</v>
      </c>
      <c r="D239" s="4">
        <f t="shared" si="10"/>
        <v>0.15592131040570295</v>
      </c>
      <c r="E239" s="4">
        <f t="shared" si="11"/>
        <v>2.4311455038631573E-2</v>
      </c>
    </row>
    <row r="240" spans="1:5">
      <c r="A240" s="2">
        <v>40102</v>
      </c>
      <c r="B240" s="4">
        <v>0.75548000000000004</v>
      </c>
      <c r="C240" s="4">
        <f t="shared" si="9"/>
        <v>2.7198616118953094</v>
      </c>
      <c r="D240" s="4">
        <f t="shared" si="10"/>
        <v>2.4220628396415012</v>
      </c>
      <c r="E240" s="4">
        <f t="shared" si="11"/>
        <v>5.8663883991722523</v>
      </c>
    </row>
    <row r="241" spans="1:5">
      <c r="A241" s="2">
        <v>40105</v>
      </c>
      <c r="B241" s="4">
        <v>0.77630999999999994</v>
      </c>
      <c r="C241" s="4">
        <f t="shared" si="9"/>
        <v>0.18403531464310632</v>
      </c>
      <c r="D241" s="4">
        <f t="shared" si="10"/>
        <v>-0.11376345761070175</v>
      </c>
      <c r="E241" s="4">
        <f t="shared" si="11"/>
        <v>1.2942124287541934E-2</v>
      </c>
    </row>
    <row r="242" spans="1:5">
      <c r="A242" s="2">
        <v>40106</v>
      </c>
      <c r="B242" s="4">
        <v>0.77773999999999999</v>
      </c>
      <c r="C242" s="4">
        <f t="shared" si="9"/>
        <v>-1.8479153434342392</v>
      </c>
      <c r="D242" s="4">
        <f t="shared" si="10"/>
        <v>-2.1457141156880475</v>
      </c>
      <c r="E242" s="4">
        <f t="shared" si="11"/>
        <v>4.6040890662629392</v>
      </c>
    </row>
    <row r="243" spans="1:5">
      <c r="A243" s="2">
        <v>40107</v>
      </c>
      <c r="B243" s="4">
        <v>0.76349999999999996</v>
      </c>
      <c r="C243" s="4">
        <f t="shared" si="9"/>
        <v>0</v>
      </c>
      <c r="D243" s="4">
        <f t="shared" si="10"/>
        <v>-0.29779877225380808</v>
      </c>
      <c r="E243" s="4">
        <f t="shared" si="11"/>
        <v>8.8684108755875457E-2</v>
      </c>
    </row>
    <row r="244" spans="1:5">
      <c r="A244" s="2">
        <v>40108</v>
      </c>
      <c r="B244" s="4">
        <v>0.76349999999999996</v>
      </c>
      <c r="C244" s="4">
        <f t="shared" si="9"/>
        <v>6.0230711626656629E-2</v>
      </c>
      <c r="D244" s="4">
        <f t="shared" si="10"/>
        <v>-0.23756806062715144</v>
      </c>
      <c r="E244" s="4">
        <f t="shared" si="11"/>
        <v>5.6438583430145899E-2</v>
      </c>
    </row>
    <row r="245" spans="1:5">
      <c r="A245" s="2">
        <v>40109</v>
      </c>
      <c r="B245" s="4">
        <v>0.76395999999999997</v>
      </c>
      <c r="C245" s="4">
        <f t="shared" si="9"/>
        <v>-0.54996758757017461</v>
      </c>
      <c r="D245" s="4">
        <f t="shared" si="10"/>
        <v>-0.84776635982398263</v>
      </c>
      <c r="E245" s="4">
        <f t="shared" si="11"/>
        <v>0.71870780084920638</v>
      </c>
    </row>
    <row r="246" spans="1:5">
      <c r="A246" s="2">
        <v>40112</v>
      </c>
      <c r="B246" s="4">
        <v>0.75976999999999995</v>
      </c>
      <c r="C246" s="4">
        <f t="shared" si="9"/>
        <v>-1.6067426716420845</v>
      </c>
      <c r="D246" s="4">
        <f t="shared" si="10"/>
        <v>-1.9045414438958925</v>
      </c>
      <c r="E246" s="4">
        <f t="shared" si="11"/>
        <v>3.6272781115170512</v>
      </c>
    </row>
    <row r="247" spans="1:5">
      <c r="A247" s="2">
        <v>40113</v>
      </c>
      <c r="B247" s="4">
        <v>0.74765999999999999</v>
      </c>
      <c r="C247" s="4">
        <f t="shared" si="9"/>
        <v>-5.9005878118981583</v>
      </c>
      <c r="D247" s="4">
        <f t="shared" si="10"/>
        <v>-6.1983865841519661</v>
      </c>
      <c r="E247" s="4">
        <f t="shared" si="11"/>
        <v>38.419996246595076</v>
      </c>
    </row>
    <row r="248" spans="1:5">
      <c r="A248" s="2">
        <v>40114</v>
      </c>
      <c r="B248" s="4">
        <v>0.70482</v>
      </c>
      <c r="C248" s="4">
        <f t="shared" si="9"/>
        <v>0.24373665847243317</v>
      </c>
      <c r="D248" s="4">
        <f t="shared" si="10"/>
        <v>-5.4062113781374904E-2</v>
      </c>
      <c r="E248" s="4">
        <f t="shared" si="11"/>
        <v>2.9227121465103265E-3</v>
      </c>
    </row>
    <row r="249" spans="1:5">
      <c r="A249" s="2">
        <v>40115</v>
      </c>
      <c r="B249" s="4">
        <v>0.70653999999999995</v>
      </c>
      <c r="C249" s="4">
        <f t="shared" si="9"/>
        <v>12.172877980123506</v>
      </c>
      <c r="D249" s="4">
        <f t="shared" si="10"/>
        <v>11.875079207869698</v>
      </c>
      <c r="E249" s="4">
        <f t="shared" si="11"/>
        <v>141.0175061931792</v>
      </c>
    </row>
    <row r="250" spans="1:5">
      <c r="A250" s="2">
        <v>40116</v>
      </c>
      <c r="B250" s="4">
        <v>0.79800000000000004</v>
      </c>
      <c r="C250" s="4" t="s">
        <v>3</v>
      </c>
      <c r="D250" s="4" t="s">
        <v>3</v>
      </c>
      <c r="E250" s="4" t="s">
        <v>3</v>
      </c>
    </row>
    <row r="251" spans="1:5" hidden="1"/>
    <row r="252" spans="1:5" ht="31.5" customHeight="1">
      <c r="A252" s="4"/>
      <c r="B252" s="4"/>
      <c r="C252" s="11" t="s">
        <v>7</v>
      </c>
      <c r="D252" s="11" t="s">
        <v>10</v>
      </c>
    </row>
    <row r="253" spans="1:5" ht="30">
      <c r="A253" s="9" t="s">
        <v>8</v>
      </c>
      <c r="B253" s="10" t="s">
        <v>4</v>
      </c>
      <c r="C253" s="4">
        <f>SUM(C3:C249)/247</f>
        <v>0.29779877225380808</v>
      </c>
      <c r="D253" s="4">
        <f>C253*250</f>
        <v>74.449693063452017</v>
      </c>
    </row>
    <row r="254" spans="1:5" hidden="1">
      <c r="A254" s="4"/>
      <c r="B254" s="4"/>
      <c r="C254" s="4"/>
      <c r="D254" s="4"/>
    </row>
    <row r="255" spans="1:5">
      <c r="A255" s="4" t="s">
        <v>9</v>
      </c>
      <c r="B255" s="4"/>
      <c r="C255" s="4">
        <f>SUM(E3:E249)/246</f>
        <v>9.4326702521629571</v>
      </c>
      <c r="D255" s="4">
        <f>C255*250</f>
        <v>2358.1675630407394</v>
      </c>
    </row>
    <row r="256" spans="1:5" hidden="1">
      <c r="A256" s="4"/>
      <c r="B256" s="4"/>
      <c r="C256" s="4"/>
      <c r="D256" s="4"/>
    </row>
    <row r="257" spans="1:4">
      <c r="A257" s="4" t="s">
        <v>14</v>
      </c>
      <c r="B257" s="4"/>
      <c r="C257" s="4"/>
      <c r="D257" s="4">
        <f>Индекс!D255*'Бета-коэффициент'!B255^2</f>
        <v>1845.4610492129382</v>
      </c>
    </row>
    <row r="258" spans="1:4" hidden="1">
      <c r="A258" s="4"/>
      <c r="B258" s="4"/>
      <c r="C258" s="4"/>
      <c r="D258" s="4"/>
    </row>
    <row r="259" spans="1:4" hidden="1">
      <c r="A259" s="4"/>
      <c r="B259" s="4"/>
      <c r="C259" s="4"/>
      <c r="D259" s="4"/>
    </row>
    <row r="260" spans="1:4">
      <c r="A260" s="4" t="s">
        <v>15</v>
      </c>
      <c r="B260" s="4"/>
      <c r="C260" s="4"/>
      <c r="D260" s="4">
        <f>D255-D257</f>
        <v>512.70651382780125</v>
      </c>
    </row>
  </sheetData>
  <mergeCells count="2">
    <mergeCell ref="A1:E1"/>
    <mergeCell ref="F1:H1"/>
  </mergeCells>
  <pageMargins left="0.9055118110236221" right="0.70866141732283472" top="0.55118110236220474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60"/>
  <sheetViews>
    <sheetView workbookViewId="0">
      <selection activeCell="A2" sqref="A2"/>
    </sheetView>
  </sheetViews>
  <sheetFormatPr defaultRowHeight="15"/>
  <cols>
    <col min="1" max="1" width="15.140625" customWidth="1"/>
    <col min="2" max="2" width="11.5703125" customWidth="1"/>
    <col min="3" max="3" width="15.7109375" customWidth="1"/>
    <col min="4" max="4" width="11.28515625" customWidth="1"/>
    <col min="5" max="5" width="11.5703125" customWidth="1"/>
  </cols>
  <sheetData>
    <row r="1" spans="1:8" ht="18.75">
      <c r="A1" s="18" t="s">
        <v>83</v>
      </c>
      <c r="B1" s="18"/>
      <c r="C1" s="18"/>
      <c r="D1" s="18"/>
      <c r="E1" s="18"/>
      <c r="F1" s="26" t="s">
        <v>73</v>
      </c>
      <c r="G1" s="27"/>
      <c r="H1" s="27"/>
    </row>
    <row r="2" spans="1:8" ht="57" customHeight="1">
      <c r="A2" s="1" t="s">
        <v>0</v>
      </c>
      <c r="B2" s="1" t="s">
        <v>1</v>
      </c>
      <c r="C2" s="1" t="s">
        <v>2</v>
      </c>
      <c r="D2" s="1" t="s">
        <v>5</v>
      </c>
      <c r="E2" s="1" t="s">
        <v>6</v>
      </c>
    </row>
    <row r="3" spans="1:8">
      <c r="A3" s="2">
        <v>39753</v>
      </c>
      <c r="B3" s="4">
        <v>22.779509999999998</v>
      </c>
      <c r="C3" s="4">
        <f>LN(B4/B3)*100</f>
        <v>12.30782945449497</v>
      </c>
      <c r="D3" s="4">
        <f>C3-$C$253</f>
        <v>11.877613879870097</v>
      </c>
      <c r="E3" s="4">
        <f>D3*D3</f>
        <v>141.07771147928278</v>
      </c>
    </row>
    <row r="4" spans="1:8">
      <c r="A4" s="2">
        <v>39757</v>
      </c>
      <c r="B4" s="4">
        <v>25.763010000000001</v>
      </c>
      <c r="C4" s="4">
        <f t="shared" ref="C4:C67" si="0">LN(B5/B4)*100</f>
        <v>14.012230318633037</v>
      </c>
      <c r="D4" s="4">
        <f t="shared" ref="D4:D67" si="1">C4-$C$253</f>
        <v>13.582014744008164</v>
      </c>
      <c r="E4" s="4">
        <f t="shared" ref="E4:E67" si="2">D4*D4</f>
        <v>184.47112450645517</v>
      </c>
    </row>
    <row r="5" spans="1:8">
      <c r="A5" s="2">
        <v>39758</v>
      </c>
      <c r="B5" s="4">
        <v>29.63814</v>
      </c>
      <c r="C5" s="4">
        <f t="shared" si="0"/>
        <v>7.3737676012615552</v>
      </c>
      <c r="D5" s="4">
        <f t="shared" si="1"/>
        <v>6.9435520266366835</v>
      </c>
      <c r="E5" s="4">
        <f t="shared" si="2"/>
        <v>48.212914746610394</v>
      </c>
    </row>
    <row r="6" spans="1:8">
      <c r="A6" s="2">
        <v>39759</v>
      </c>
      <c r="B6" s="4">
        <v>31.906179999999999</v>
      </c>
      <c r="C6" s="4">
        <f t="shared" si="0"/>
        <v>0</v>
      </c>
      <c r="D6" s="4">
        <f t="shared" si="1"/>
        <v>-0.43021557462487181</v>
      </c>
      <c r="E6" s="4">
        <f t="shared" si="2"/>
        <v>0.18508544064980864</v>
      </c>
    </row>
    <row r="7" spans="1:8">
      <c r="A7" s="2">
        <v>39762</v>
      </c>
      <c r="B7" s="4">
        <v>31.906179999999999</v>
      </c>
      <c r="C7" s="4">
        <f t="shared" si="0"/>
        <v>0</v>
      </c>
      <c r="D7" s="4">
        <f t="shared" si="1"/>
        <v>-0.43021557462487181</v>
      </c>
      <c r="E7" s="4">
        <f t="shared" si="2"/>
        <v>0.18508544064980864</v>
      </c>
    </row>
    <row r="8" spans="1:8">
      <c r="A8" s="2">
        <v>39763</v>
      </c>
      <c r="B8" s="4">
        <v>31.906179999999999</v>
      </c>
      <c r="C8" s="4">
        <f t="shared" si="0"/>
        <v>-4.3479553993268043</v>
      </c>
      <c r="D8" s="4">
        <f t="shared" si="1"/>
        <v>-4.778170973951676</v>
      </c>
      <c r="E8" s="4">
        <f t="shared" si="2"/>
        <v>22.830917856314308</v>
      </c>
    </row>
    <row r="9" spans="1:8">
      <c r="A9" s="2">
        <v>39764</v>
      </c>
      <c r="B9" s="4">
        <v>30.548639999999999</v>
      </c>
      <c r="C9" s="4">
        <f t="shared" si="0"/>
        <v>-18.736110262688523</v>
      </c>
      <c r="D9" s="4">
        <f t="shared" si="1"/>
        <v>-19.166325837313394</v>
      </c>
      <c r="E9" s="4">
        <f t="shared" si="2"/>
        <v>367.34804610206697</v>
      </c>
    </row>
    <row r="10" spans="1:8">
      <c r="A10" s="2">
        <v>39765</v>
      </c>
      <c r="B10" s="4">
        <v>25.329229999999999</v>
      </c>
      <c r="C10" s="4">
        <f t="shared" si="0"/>
        <v>6.3582189420579957E-2</v>
      </c>
      <c r="D10" s="4">
        <f t="shared" si="1"/>
        <v>-0.36663338520429184</v>
      </c>
      <c r="E10" s="4">
        <f t="shared" si="2"/>
        <v>0.13442003914635864</v>
      </c>
    </row>
    <row r="11" spans="1:8">
      <c r="A11" s="2">
        <v>39766</v>
      </c>
      <c r="B11" s="4">
        <v>25.34534</v>
      </c>
      <c r="C11" s="4">
        <f t="shared" si="0"/>
        <v>0</v>
      </c>
      <c r="D11" s="4">
        <f t="shared" si="1"/>
        <v>-0.43021557462487181</v>
      </c>
      <c r="E11" s="4">
        <f t="shared" si="2"/>
        <v>0.18508544064980864</v>
      </c>
    </row>
    <row r="12" spans="1:8">
      <c r="A12" s="2">
        <v>39769</v>
      </c>
      <c r="B12" s="4">
        <v>25.34534</v>
      </c>
      <c r="C12" s="4">
        <f t="shared" si="0"/>
        <v>-0.75270718398547565</v>
      </c>
      <c r="D12" s="4">
        <f t="shared" si="1"/>
        <v>-1.1829227586103475</v>
      </c>
      <c r="E12" s="4">
        <f t="shared" si="2"/>
        <v>1.3993062528383144</v>
      </c>
    </row>
    <row r="13" spans="1:8">
      <c r="A13" s="2">
        <v>39770</v>
      </c>
      <c r="B13" s="4">
        <v>25.155280000000001</v>
      </c>
      <c r="C13" s="4">
        <f t="shared" si="0"/>
        <v>-3.1132023197332819</v>
      </c>
      <c r="D13" s="4">
        <f t="shared" si="1"/>
        <v>-3.5434178943581536</v>
      </c>
      <c r="E13" s="4">
        <f t="shared" si="2"/>
        <v>12.55581037405757</v>
      </c>
    </row>
    <row r="14" spans="1:8">
      <c r="A14" s="2">
        <v>39771</v>
      </c>
      <c r="B14" s="4">
        <v>24.384209999999999</v>
      </c>
      <c r="C14" s="4">
        <f t="shared" si="0"/>
        <v>-3.9173191725836913</v>
      </c>
      <c r="D14" s="4">
        <f t="shared" si="1"/>
        <v>-4.347534747208563</v>
      </c>
      <c r="E14" s="4">
        <f t="shared" si="2"/>
        <v>18.901058378185823</v>
      </c>
    </row>
    <row r="15" spans="1:8">
      <c r="A15" s="2">
        <v>39772</v>
      </c>
      <c r="B15" s="4">
        <v>23.447469999999999</v>
      </c>
      <c r="C15" s="4">
        <f t="shared" si="0"/>
        <v>-0.10129888729138148</v>
      </c>
      <c r="D15" s="4">
        <f t="shared" si="1"/>
        <v>-0.53151446191625329</v>
      </c>
      <c r="E15" s="4">
        <f t="shared" si="2"/>
        <v>0.28250762322612427</v>
      </c>
    </row>
    <row r="16" spans="1:8">
      <c r="A16" s="2">
        <v>39773</v>
      </c>
      <c r="B16" s="4">
        <v>23.423729999999999</v>
      </c>
      <c r="C16" s="4">
        <f t="shared" si="0"/>
        <v>0</v>
      </c>
      <c r="D16" s="4">
        <f t="shared" si="1"/>
        <v>-0.43021557462487181</v>
      </c>
      <c r="E16" s="4">
        <f t="shared" si="2"/>
        <v>0.18508544064980864</v>
      </c>
    </row>
    <row r="17" spans="1:5">
      <c r="A17" s="2">
        <v>39776</v>
      </c>
      <c r="B17" s="4">
        <v>23.423729999999999</v>
      </c>
      <c r="C17" s="4">
        <f t="shared" si="0"/>
        <v>2.1064811387435274</v>
      </c>
      <c r="D17" s="4">
        <f t="shared" si="1"/>
        <v>1.6762655641186557</v>
      </c>
      <c r="E17" s="4">
        <f t="shared" si="2"/>
        <v>2.8098662414500351</v>
      </c>
    </row>
    <row r="18" spans="1:5">
      <c r="A18" s="2">
        <v>39777</v>
      </c>
      <c r="B18" s="4">
        <v>23.92238</v>
      </c>
      <c r="C18" s="4">
        <f t="shared" si="0"/>
        <v>0.20407731450285327</v>
      </c>
      <c r="D18" s="4">
        <f t="shared" si="1"/>
        <v>-0.22613826012201854</v>
      </c>
      <c r="E18" s="4">
        <f t="shared" si="2"/>
        <v>5.1138512691013722E-2</v>
      </c>
    </row>
    <row r="19" spans="1:5">
      <c r="A19" s="2">
        <v>39778</v>
      </c>
      <c r="B19" s="4">
        <v>23.971250000000001</v>
      </c>
      <c r="C19" s="4">
        <f t="shared" si="0"/>
        <v>0</v>
      </c>
      <c r="D19" s="4">
        <f t="shared" si="1"/>
        <v>-0.43021557462487181</v>
      </c>
      <c r="E19" s="4">
        <f t="shared" si="2"/>
        <v>0.18508544064980864</v>
      </c>
    </row>
    <row r="20" spans="1:5">
      <c r="A20" s="2">
        <v>39779</v>
      </c>
      <c r="B20" s="4">
        <v>23.971250000000001</v>
      </c>
      <c r="C20" s="4">
        <f t="shared" si="0"/>
        <v>2.0440944547470154E-3</v>
      </c>
      <c r="D20" s="4">
        <f t="shared" si="1"/>
        <v>-0.4281714801701248</v>
      </c>
      <c r="E20" s="4">
        <f t="shared" si="2"/>
        <v>0.18333081643107557</v>
      </c>
    </row>
    <row r="21" spans="1:5">
      <c r="A21" s="2">
        <v>39780</v>
      </c>
      <c r="B21" s="4">
        <v>23.97174</v>
      </c>
      <c r="C21" s="4">
        <f t="shared" si="0"/>
        <v>-11.662609208435819</v>
      </c>
      <c r="D21" s="4">
        <f t="shared" si="1"/>
        <v>-12.092824783060692</v>
      </c>
      <c r="E21" s="4">
        <f t="shared" si="2"/>
        <v>146.23641123380688</v>
      </c>
    </row>
    <row r="22" spans="1:5">
      <c r="A22" s="2">
        <v>39783</v>
      </c>
      <c r="B22" s="4">
        <v>21.332879999999999</v>
      </c>
      <c r="C22" s="4">
        <f t="shared" si="0"/>
        <v>0.84771171515472621</v>
      </c>
      <c r="D22" s="4">
        <f t="shared" si="1"/>
        <v>0.4174961405298544</v>
      </c>
      <c r="E22" s="4">
        <f t="shared" si="2"/>
        <v>0.17430302735732392</v>
      </c>
    </row>
    <row r="23" spans="1:5">
      <c r="A23" s="2">
        <v>39784</v>
      </c>
      <c r="B23" s="4">
        <v>21.514489999999999</v>
      </c>
      <c r="C23" s="4">
        <f t="shared" si="0"/>
        <v>-0.39269193588240453</v>
      </c>
      <c r="D23" s="4">
        <f t="shared" si="1"/>
        <v>-0.82290751050727629</v>
      </c>
      <c r="E23" s="4">
        <f t="shared" si="2"/>
        <v>0.67717677084928307</v>
      </c>
    </row>
    <row r="24" spans="1:5">
      <c r="A24" s="2">
        <v>39785</v>
      </c>
      <c r="B24" s="4">
        <v>21.43017</v>
      </c>
      <c r="C24" s="4">
        <f t="shared" si="0"/>
        <v>-0.12065042493552736</v>
      </c>
      <c r="D24" s="4">
        <f t="shared" si="1"/>
        <v>-0.55086599956039917</v>
      </c>
      <c r="E24" s="4">
        <f t="shared" si="2"/>
        <v>0.30345334947167768</v>
      </c>
    </row>
    <row r="25" spans="1:5">
      <c r="A25" s="2">
        <v>39786</v>
      </c>
      <c r="B25" s="4">
        <v>21.404330000000002</v>
      </c>
      <c r="C25" s="4">
        <f t="shared" si="0"/>
        <v>-1.5573114801692469</v>
      </c>
      <c r="D25" s="4">
        <f t="shared" si="1"/>
        <v>-1.9875270547941186</v>
      </c>
      <c r="E25" s="4">
        <f t="shared" si="2"/>
        <v>3.9502637935385834</v>
      </c>
    </row>
    <row r="26" spans="1:5">
      <c r="A26" s="2">
        <v>39787</v>
      </c>
      <c r="B26" s="4">
        <v>21.07358</v>
      </c>
      <c r="C26" s="4">
        <f t="shared" si="0"/>
        <v>-2.3159639306708966E-2</v>
      </c>
      <c r="D26" s="4">
        <f t="shared" si="1"/>
        <v>-0.45337521393158076</v>
      </c>
      <c r="E26" s="4">
        <f t="shared" si="2"/>
        <v>0.20554908460750662</v>
      </c>
    </row>
    <row r="27" spans="1:5">
      <c r="A27" s="2">
        <v>39790</v>
      </c>
      <c r="B27" s="4">
        <v>21.0687</v>
      </c>
      <c r="C27" s="4">
        <f t="shared" si="0"/>
        <v>0</v>
      </c>
      <c r="D27" s="4">
        <f t="shared" si="1"/>
        <v>-0.43021557462487181</v>
      </c>
      <c r="E27" s="4">
        <f t="shared" si="2"/>
        <v>0.18508544064980864</v>
      </c>
    </row>
    <row r="28" spans="1:5">
      <c r="A28" s="2">
        <v>39791</v>
      </c>
      <c r="B28" s="4">
        <v>21.0687</v>
      </c>
      <c r="C28" s="4">
        <f t="shared" si="0"/>
        <v>3.4647954243569065E-3</v>
      </c>
      <c r="D28" s="4">
        <f t="shared" si="1"/>
        <v>-0.42675077920051491</v>
      </c>
      <c r="E28" s="4">
        <f t="shared" si="2"/>
        <v>0.18211622754824663</v>
      </c>
    </row>
    <row r="29" spans="1:5">
      <c r="A29" s="2">
        <v>39792</v>
      </c>
      <c r="B29" s="4">
        <v>21.069430000000001</v>
      </c>
      <c r="C29" s="4">
        <f t="shared" si="0"/>
        <v>5.2208205373682282E-4</v>
      </c>
      <c r="D29" s="4">
        <f t="shared" si="1"/>
        <v>-0.42969349257113498</v>
      </c>
      <c r="E29" s="4">
        <f t="shared" si="2"/>
        <v>0.18463649755798003</v>
      </c>
    </row>
    <row r="30" spans="1:5">
      <c r="A30" s="2">
        <v>39793</v>
      </c>
      <c r="B30" s="4">
        <v>21.06954</v>
      </c>
      <c r="C30" s="4">
        <f t="shared" si="0"/>
        <v>-0.15841077674716325</v>
      </c>
      <c r="D30" s="4">
        <f t="shared" si="1"/>
        <v>-0.58862635137203512</v>
      </c>
      <c r="E30" s="4">
        <f t="shared" si="2"/>
        <v>0.34648098152955453</v>
      </c>
    </row>
    <row r="31" spans="1:5">
      <c r="A31" s="2">
        <v>39794</v>
      </c>
      <c r="B31" s="4">
        <v>21.036190000000001</v>
      </c>
      <c r="C31" s="4">
        <f t="shared" si="0"/>
        <v>0.47419761975598618</v>
      </c>
      <c r="D31" s="4">
        <f t="shared" si="1"/>
        <v>4.3982045131114367E-2</v>
      </c>
      <c r="E31" s="4">
        <f t="shared" si="2"/>
        <v>1.934420293915381E-3</v>
      </c>
    </row>
    <row r="32" spans="1:5">
      <c r="A32" s="2">
        <v>39797</v>
      </c>
      <c r="B32" s="4">
        <v>21.13618</v>
      </c>
      <c r="C32" s="4">
        <f t="shared" si="0"/>
        <v>-3.5957948129781395E-3</v>
      </c>
      <c r="D32" s="4">
        <f t="shared" si="1"/>
        <v>-0.43381136943784993</v>
      </c>
      <c r="E32" s="4">
        <f t="shared" si="2"/>
        <v>0.18819230425354272</v>
      </c>
    </row>
    <row r="33" spans="1:5">
      <c r="A33" s="2">
        <v>39798</v>
      </c>
      <c r="B33" s="4">
        <v>21.13542</v>
      </c>
      <c r="C33" s="4">
        <f t="shared" si="0"/>
        <v>9.1085153885131401E-2</v>
      </c>
      <c r="D33" s="4">
        <f t="shared" si="1"/>
        <v>-0.33913042073974042</v>
      </c>
      <c r="E33" s="4">
        <f t="shared" si="2"/>
        <v>0.11500944227111336</v>
      </c>
    </row>
    <row r="34" spans="1:5">
      <c r="A34" s="2">
        <v>39799</v>
      </c>
      <c r="B34" s="4">
        <v>21.154679999999999</v>
      </c>
      <c r="C34" s="4">
        <f t="shared" si="0"/>
        <v>3.3089057310000769E-3</v>
      </c>
      <c r="D34" s="4">
        <f t="shared" si="1"/>
        <v>-0.42690666889387174</v>
      </c>
      <c r="E34" s="4">
        <f t="shared" si="2"/>
        <v>0.18224930394606184</v>
      </c>
    </row>
    <row r="35" spans="1:5">
      <c r="A35" s="2">
        <v>39800</v>
      </c>
      <c r="B35" s="4">
        <v>21.155380000000001</v>
      </c>
      <c r="C35" s="4">
        <f t="shared" si="0"/>
        <v>1.2702023402966762</v>
      </c>
      <c r="D35" s="4">
        <f t="shared" si="1"/>
        <v>0.83998676567180441</v>
      </c>
      <c r="E35" s="4">
        <f t="shared" si="2"/>
        <v>0.7055777665037789</v>
      </c>
    </row>
    <row r="36" spans="1:5">
      <c r="A36" s="2">
        <v>39801</v>
      </c>
      <c r="B36" s="4">
        <v>21.425809999999998</v>
      </c>
      <c r="C36" s="4">
        <f t="shared" si="0"/>
        <v>5.6815116243602786</v>
      </c>
      <c r="D36" s="4">
        <f t="shared" si="1"/>
        <v>5.2512960497354069</v>
      </c>
      <c r="E36" s="4">
        <f t="shared" si="2"/>
        <v>27.576110201966689</v>
      </c>
    </row>
    <row r="37" spans="1:5">
      <c r="A37" s="2">
        <v>39804</v>
      </c>
      <c r="B37" s="4">
        <v>22.678364999999999</v>
      </c>
      <c r="C37" s="4">
        <f t="shared" si="0"/>
        <v>-3.1445330245119107</v>
      </c>
      <c r="D37" s="4">
        <f t="shared" si="1"/>
        <v>-3.5747485991367824</v>
      </c>
      <c r="E37" s="4">
        <f t="shared" si="2"/>
        <v>12.778827547030389</v>
      </c>
    </row>
    <row r="38" spans="1:5">
      <c r="A38" s="2">
        <v>39805</v>
      </c>
      <c r="B38" s="4">
        <v>21.976331999999999</v>
      </c>
      <c r="C38" s="4">
        <f t="shared" si="0"/>
        <v>-0.96966514486106303</v>
      </c>
      <c r="D38" s="4">
        <f t="shared" si="1"/>
        <v>-1.3998807194859348</v>
      </c>
      <c r="E38" s="4">
        <f t="shared" si="2"/>
        <v>1.9596660287884586</v>
      </c>
    </row>
    <row r="39" spans="1:5">
      <c r="A39" s="2">
        <v>39806</v>
      </c>
      <c r="B39" s="4">
        <v>21.764265000000002</v>
      </c>
      <c r="C39" s="4">
        <f t="shared" si="0"/>
        <v>-3.3072926284598543</v>
      </c>
      <c r="D39" s="4">
        <f t="shared" si="1"/>
        <v>-3.737508203084726</v>
      </c>
      <c r="E39" s="4">
        <f t="shared" si="2"/>
        <v>13.968967568125617</v>
      </c>
    </row>
    <row r="40" spans="1:5">
      <c r="A40" s="2">
        <v>39807</v>
      </c>
      <c r="B40" s="4">
        <v>21.056229999999999</v>
      </c>
      <c r="C40" s="4">
        <f t="shared" si="0"/>
        <v>1.3792027489770637</v>
      </c>
      <c r="D40" s="4">
        <f t="shared" si="1"/>
        <v>0.94898717435219193</v>
      </c>
      <c r="E40" s="4">
        <f t="shared" si="2"/>
        <v>0.90057665708495749</v>
      </c>
    </row>
    <row r="41" spans="1:5">
      <c r="A41" s="2">
        <v>39808</v>
      </c>
      <c r="B41" s="4">
        <v>21.348649999999999</v>
      </c>
      <c r="C41" s="4">
        <f t="shared" si="0"/>
        <v>-0.52708735635303672</v>
      </c>
      <c r="D41" s="4">
        <f t="shared" si="1"/>
        <v>-0.95730293097790853</v>
      </c>
      <c r="E41" s="4">
        <f t="shared" si="2"/>
        <v>0.91642890165889435</v>
      </c>
    </row>
    <row r="42" spans="1:5">
      <c r="A42" s="2">
        <v>39811</v>
      </c>
      <c r="B42" s="4">
        <v>21.236419999999999</v>
      </c>
      <c r="C42" s="4">
        <f t="shared" si="0"/>
        <v>1.6249492890617434</v>
      </c>
      <c r="D42" s="4">
        <f t="shared" si="1"/>
        <v>1.1947337144368717</v>
      </c>
      <c r="E42" s="4">
        <f t="shared" si="2"/>
        <v>1.4273886484121245</v>
      </c>
    </row>
    <row r="43" spans="1:5">
      <c r="A43" s="2">
        <v>39812</v>
      </c>
      <c r="B43" s="4">
        <v>21.584320000000002</v>
      </c>
      <c r="C43" s="4">
        <f t="shared" si="0"/>
        <v>0.41550265737203029</v>
      </c>
      <c r="D43" s="4">
        <f t="shared" si="1"/>
        <v>-1.4712917252841518E-2</v>
      </c>
      <c r="E43" s="4">
        <f t="shared" si="2"/>
        <v>2.1646993408896159E-4</v>
      </c>
    </row>
    <row r="44" spans="1:5">
      <c r="A44" s="2">
        <v>39813</v>
      </c>
      <c r="B44" s="4">
        <v>21.674189999999999</v>
      </c>
      <c r="C44" s="4">
        <f t="shared" si="0"/>
        <v>0.77707132176132121</v>
      </c>
      <c r="D44" s="4">
        <f t="shared" si="1"/>
        <v>0.3468557471364494</v>
      </c>
      <c r="E44" s="4">
        <f t="shared" si="2"/>
        <v>0.12030890932158453</v>
      </c>
    </row>
    <row r="45" spans="1:5">
      <c r="A45" s="2">
        <v>39824</v>
      </c>
      <c r="B45" s="4">
        <v>21.84327</v>
      </c>
      <c r="C45" s="4">
        <f t="shared" si="0"/>
        <v>0.48337270583827502</v>
      </c>
      <c r="D45" s="4">
        <f t="shared" si="1"/>
        <v>5.3157131213403208E-2</v>
      </c>
      <c r="E45" s="4">
        <f t="shared" si="2"/>
        <v>2.8256805988389655E-3</v>
      </c>
    </row>
    <row r="46" spans="1:5">
      <c r="A46" s="2">
        <v>39825</v>
      </c>
      <c r="B46" s="4">
        <v>21.949110000000001</v>
      </c>
      <c r="C46" s="4">
        <f t="shared" si="0"/>
        <v>-2.6786254273446932</v>
      </c>
      <c r="D46" s="4">
        <f t="shared" si="1"/>
        <v>-3.1088410019695649</v>
      </c>
      <c r="E46" s="4">
        <f t="shared" si="2"/>
        <v>9.6648923755271277</v>
      </c>
    </row>
    <row r="47" spans="1:5">
      <c r="A47" s="2">
        <v>39826</v>
      </c>
      <c r="B47" s="4">
        <v>21.368980000000001</v>
      </c>
      <c r="C47" s="4">
        <f t="shared" si="0"/>
        <v>-4.2268417919135892</v>
      </c>
      <c r="D47" s="4">
        <f t="shared" si="1"/>
        <v>-4.6570573665384609</v>
      </c>
      <c r="E47" s="4">
        <f t="shared" si="2"/>
        <v>21.688183315230145</v>
      </c>
    </row>
    <row r="48" spans="1:5">
      <c r="A48" s="2">
        <v>39827</v>
      </c>
      <c r="B48" s="4">
        <v>20.484570000000001</v>
      </c>
      <c r="C48" s="4">
        <f t="shared" si="0"/>
        <v>-1.4012582999781407</v>
      </c>
      <c r="D48" s="4">
        <f t="shared" si="1"/>
        <v>-1.8314738746030126</v>
      </c>
      <c r="E48" s="4">
        <f t="shared" si="2"/>
        <v>3.3542965533533713</v>
      </c>
    </row>
    <row r="49" spans="1:5">
      <c r="A49" s="2">
        <v>39828</v>
      </c>
      <c r="B49" s="4">
        <v>20.199529999999999</v>
      </c>
      <c r="C49" s="4">
        <f t="shared" si="0"/>
        <v>-2.421141478528659E-2</v>
      </c>
      <c r="D49" s="4">
        <f t="shared" si="1"/>
        <v>-0.45442698941015841</v>
      </c>
      <c r="E49" s="4">
        <f t="shared" si="2"/>
        <v>0.20650388870438022</v>
      </c>
    </row>
    <row r="50" spans="1:5">
      <c r="A50" s="2">
        <v>39829</v>
      </c>
      <c r="B50" s="4">
        <v>20.19464</v>
      </c>
      <c r="C50" s="4">
        <f t="shared" si="0"/>
        <v>-8.9923134219233258</v>
      </c>
      <c r="D50" s="4">
        <f t="shared" si="1"/>
        <v>-9.4225289965481984</v>
      </c>
      <c r="E50" s="4">
        <f t="shared" si="2"/>
        <v>88.784052690791597</v>
      </c>
    </row>
    <row r="51" spans="1:5">
      <c r="A51" s="2">
        <v>39832</v>
      </c>
      <c r="B51" s="4">
        <v>18.457930000000001</v>
      </c>
      <c r="C51" s="4">
        <f t="shared" si="0"/>
        <v>-8.5511841114848668</v>
      </c>
      <c r="D51" s="4">
        <f t="shared" si="1"/>
        <v>-8.9813996861097394</v>
      </c>
      <c r="E51" s="4">
        <f t="shared" si="2"/>
        <v>80.665540321652131</v>
      </c>
    </row>
    <row r="52" spans="1:5">
      <c r="A52" s="2">
        <v>39833</v>
      </c>
      <c r="B52" s="4">
        <v>16.945160000000001</v>
      </c>
      <c r="C52" s="4">
        <f t="shared" si="0"/>
        <v>2.6930389741348923</v>
      </c>
      <c r="D52" s="4">
        <f t="shared" si="1"/>
        <v>2.2628233995100206</v>
      </c>
      <c r="E52" s="4">
        <f t="shared" si="2"/>
        <v>5.1203697373700869</v>
      </c>
    </row>
    <row r="53" spans="1:5">
      <c r="A53" s="2">
        <v>39834</v>
      </c>
      <c r="B53" s="4">
        <v>17.407699999999998</v>
      </c>
      <c r="C53" s="4">
        <f t="shared" si="0"/>
        <v>-6.299977405347283</v>
      </c>
      <c r="D53" s="4">
        <f t="shared" si="1"/>
        <v>-6.7301929799721547</v>
      </c>
      <c r="E53" s="4">
        <f t="shared" si="2"/>
        <v>45.295497547666471</v>
      </c>
    </row>
    <row r="54" spans="1:5">
      <c r="A54" s="2">
        <v>39835</v>
      </c>
      <c r="B54" s="4">
        <v>16.344850000000001</v>
      </c>
      <c r="C54" s="4">
        <f t="shared" si="0"/>
        <v>-4.7984516267418647</v>
      </c>
      <c r="D54" s="4">
        <f t="shared" si="1"/>
        <v>-5.2286672013667364</v>
      </c>
      <c r="E54" s="4">
        <f t="shared" si="2"/>
        <v>27.338960702648258</v>
      </c>
    </row>
    <row r="55" spans="1:5">
      <c r="A55" s="2">
        <v>39836</v>
      </c>
      <c r="B55" s="4">
        <v>15.57907</v>
      </c>
      <c r="C55" s="4">
        <f t="shared" si="0"/>
        <v>6.316586730383003</v>
      </c>
      <c r="D55" s="4">
        <f t="shared" si="1"/>
        <v>5.8863711557581313</v>
      </c>
      <c r="E55" s="4">
        <f t="shared" si="2"/>
        <v>34.649365383341319</v>
      </c>
    </row>
    <row r="56" spans="1:5">
      <c r="A56" s="2">
        <v>39839</v>
      </c>
      <c r="B56" s="4">
        <v>16.59488</v>
      </c>
      <c r="C56" s="4">
        <f t="shared" si="0"/>
        <v>1.4748895568373388</v>
      </c>
      <c r="D56" s="4">
        <f t="shared" si="1"/>
        <v>1.0446739822124669</v>
      </c>
      <c r="E56" s="4">
        <f t="shared" si="2"/>
        <v>1.0913437291116537</v>
      </c>
    </row>
    <row r="57" spans="1:5">
      <c r="A57" s="2">
        <v>39840</v>
      </c>
      <c r="B57" s="4">
        <v>16.841449999999998</v>
      </c>
      <c r="C57" s="4">
        <f t="shared" si="0"/>
        <v>0</v>
      </c>
      <c r="D57" s="4">
        <f t="shared" si="1"/>
        <v>-0.43021557462487181</v>
      </c>
      <c r="E57" s="4">
        <f t="shared" si="2"/>
        <v>0.18508544064980864</v>
      </c>
    </row>
    <row r="58" spans="1:5">
      <c r="A58" s="2">
        <v>39841</v>
      </c>
      <c r="B58" s="4">
        <v>16.841449999999998</v>
      </c>
      <c r="C58" s="4">
        <f t="shared" si="0"/>
        <v>0</v>
      </c>
      <c r="D58" s="4">
        <f t="shared" si="1"/>
        <v>-0.43021557462487181</v>
      </c>
      <c r="E58" s="4">
        <f t="shared" si="2"/>
        <v>0.18508544064980864</v>
      </c>
    </row>
    <row r="59" spans="1:5">
      <c r="A59" s="2">
        <v>39842</v>
      </c>
      <c r="B59" s="4">
        <v>16.841449999999998</v>
      </c>
      <c r="C59" s="4">
        <f t="shared" si="0"/>
        <v>-8.6423768274354007</v>
      </c>
      <c r="D59" s="4">
        <f t="shared" si="1"/>
        <v>-9.0725924020602733</v>
      </c>
      <c r="E59" s="4">
        <f t="shared" si="2"/>
        <v>82.311932893921806</v>
      </c>
    </row>
    <row r="60" spans="1:5">
      <c r="A60" s="2">
        <v>39843</v>
      </c>
      <c r="B60" s="4">
        <v>15.44707</v>
      </c>
      <c r="C60" s="4">
        <f t="shared" si="0"/>
        <v>-0.16353032096879497</v>
      </c>
      <c r="D60" s="4">
        <f t="shared" si="1"/>
        <v>-0.59374589559366675</v>
      </c>
      <c r="E60" s="4">
        <f t="shared" si="2"/>
        <v>0.35253418853432544</v>
      </c>
    </row>
    <row r="61" spans="1:5">
      <c r="A61" s="2">
        <v>39846</v>
      </c>
      <c r="B61" s="4">
        <v>15.42183</v>
      </c>
      <c r="C61" s="4">
        <f t="shared" si="0"/>
        <v>-6.8108493621102412E-2</v>
      </c>
      <c r="D61" s="4">
        <f t="shared" si="1"/>
        <v>-0.49832406824597419</v>
      </c>
      <c r="E61" s="4">
        <f t="shared" si="2"/>
        <v>0.24832687699321834</v>
      </c>
    </row>
    <row r="62" spans="1:5">
      <c r="A62" s="2">
        <v>39847</v>
      </c>
      <c r="B62" s="4">
        <v>15.41133</v>
      </c>
      <c r="C62" s="4">
        <f t="shared" si="0"/>
        <v>-0.21461786590467477</v>
      </c>
      <c r="D62" s="4">
        <f t="shared" si="1"/>
        <v>-0.64483344052954661</v>
      </c>
      <c r="E62" s="4">
        <f t="shared" si="2"/>
        <v>0.41581016602517235</v>
      </c>
    </row>
    <row r="63" spans="1:5">
      <c r="A63" s="2">
        <v>39848</v>
      </c>
      <c r="B63" s="4">
        <v>15.37829</v>
      </c>
      <c r="C63" s="4">
        <f t="shared" si="0"/>
        <v>-0.20165601647085404</v>
      </c>
      <c r="D63" s="4">
        <f t="shared" si="1"/>
        <v>-0.63187159109572588</v>
      </c>
      <c r="E63" s="4">
        <f t="shared" si="2"/>
        <v>0.39926170763384422</v>
      </c>
    </row>
    <row r="64" spans="1:5">
      <c r="A64" s="2">
        <v>39849</v>
      </c>
      <c r="B64" s="4">
        <v>15.34731</v>
      </c>
      <c r="C64" s="4">
        <f t="shared" si="0"/>
        <v>0</v>
      </c>
      <c r="D64" s="4">
        <f t="shared" si="1"/>
        <v>-0.43021557462487181</v>
      </c>
      <c r="E64" s="4">
        <f t="shared" si="2"/>
        <v>0.18508544064980864</v>
      </c>
    </row>
    <row r="65" spans="1:5">
      <c r="A65" s="2">
        <v>39850</v>
      </c>
      <c r="B65" s="4">
        <v>15.34731</v>
      </c>
      <c r="C65" s="4">
        <f t="shared" si="0"/>
        <v>11.790849313202006</v>
      </c>
      <c r="D65" s="4">
        <f t="shared" si="1"/>
        <v>11.360633738577134</v>
      </c>
      <c r="E65" s="4">
        <f t="shared" si="2"/>
        <v>129.06399894209707</v>
      </c>
    </row>
    <row r="66" spans="1:5">
      <c r="A66" s="2">
        <v>39853</v>
      </c>
      <c r="B66" s="4">
        <v>17.267890000000001</v>
      </c>
      <c r="C66" s="4">
        <f t="shared" si="0"/>
        <v>7.7310526293498425</v>
      </c>
      <c r="D66" s="4">
        <f t="shared" si="1"/>
        <v>7.3008370547249708</v>
      </c>
      <c r="E66" s="4">
        <f t="shared" si="2"/>
        <v>53.302221699645187</v>
      </c>
    </row>
    <row r="67" spans="1:5">
      <c r="A67" s="2">
        <v>39854</v>
      </c>
      <c r="B67" s="4">
        <v>18.655840000000001</v>
      </c>
      <c r="C67" s="4">
        <f t="shared" si="0"/>
        <v>2.551351842634523</v>
      </c>
      <c r="D67" s="4">
        <f t="shared" si="1"/>
        <v>2.1211362680096513</v>
      </c>
      <c r="E67" s="4">
        <f t="shared" si="2"/>
        <v>4.4992190674659112</v>
      </c>
    </row>
    <row r="68" spans="1:5">
      <c r="A68" s="2">
        <v>39855</v>
      </c>
      <c r="B68" s="4">
        <v>19.13794</v>
      </c>
      <c r="C68" s="4">
        <f t="shared" ref="C68:C131" si="3">LN(B69/B68)*100</f>
        <v>0.27446970514474028</v>
      </c>
      <c r="D68" s="4">
        <f t="shared" ref="D68:D131" si="4">C68-$C$253</f>
        <v>-0.15574586948013153</v>
      </c>
      <c r="E68" s="4">
        <f t="shared" ref="E68:E131" si="5">D68*D68</f>
        <v>2.4256775860122166E-2</v>
      </c>
    </row>
    <row r="69" spans="1:5">
      <c r="A69" s="2">
        <v>39856</v>
      </c>
      <c r="B69" s="4">
        <v>19.190539999999999</v>
      </c>
      <c r="C69" s="4">
        <f t="shared" si="3"/>
        <v>8.2350424180066925E-2</v>
      </c>
      <c r="D69" s="4">
        <f t="shared" si="4"/>
        <v>-0.34786515044480487</v>
      </c>
      <c r="E69" s="4">
        <f t="shared" si="5"/>
        <v>0.12101016289398672</v>
      </c>
    </row>
    <row r="70" spans="1:5">
      <c r="A70" s="2">
        <v>39857</v>
      </c>
      <c r="B70" s="4">
        <v>19.20635</v>
      </c>
      <c r="C70" s="4">
        <f t="shared" si="3"/>
        <v>-14.722958705416792</v>
      </c>
      <c r="D70" s="4">
        <f t="shared" si="4"/>
        <v>-15.153174280041664</v>
      </c>
      <c r="E70" s="4">
        <f t="shared" si="5"/>
        <v>229.6186907613162</v>
      </c>
    </row>
    <row r="71" spans="1:5">
      <c r="A71" s="2">
        <v>39860</v>
      </c>
      <c r="B71" s="4">
        <v>16.576920000000001</v>
      </c>
      <c r="C71" s="4">
        <f t="shared" si="3"/>
        <v>-0.44007138511386235</v>
      </c>
      <c r="D71" s="4">
        <f t="shared" si="4"/>
        <v>-0.87028695973873416</v>
      </c>
      <c r="E71" s="4">
        <f t="shared" si="5"/>
        <v>0.75739939229128905</v>
      </c>
    </row>
    <row r="72" spans="1:5">
      <c r="A72" s="2">
        <v>39861</v>
      </c>
      <c r="B72" s="4">
        <v>16.50413</v>
      </c>
      <c r="C72" s="4">
        <f t="shared" si="3"/>
        <v>0</v>
      </c>
      <c r="D72" s="4">
        <f t="shared" si="4"/>
        <v>-0.43021557462487181</v>
      </c>
      <c r="E72" s="4">
        <f t="shared" si="5"/>
        <v>0.18508544064980864</v>
      </c>
    </row>
    <row r="73" spans="1:5">
      <c r="A73" s="2">
        <v>39862</v>
      </c>
      <c r="B73" s="4">
        <v>16.50413</v>
      </c>
      <c r="C73" s="4">
        <f t="shared" si="3"/>
        <v>0</v>
      </c>
      <c r="D73" s="4">
        <f t="shared" si="4"/>
        <v>-0.43021557462487181</v>
      </c>
      <c r="E73" s="4">
        <f t="shared" si="5"/>
        <v>0.18508544064980864</v>
      </c>
    </row>
    <row r="74" spans="1:5">
      <c r="A74" s="2">
        <v>39863</v>
      </c>
      <c r="B74" s="4">
        <v>16.50413</v>
      </c>
      <c r="C74" s="4">
        <f t="shared" si="3"/>
        <v>-2.5448499509255667E-3</v>
      </c>
      <c r="D74" s="4">
        <f t="shared" si="4"/>
        <v>-0.43276042457579739</v>
      </c>
      <c r="E74" s="4">
        <f t="shared" si="5"/>
        <v>0.18728158507902443</v>
      </c>
    </row>
    <row r="75" spans="1:5">
      <c r="A75" s="2">
        <v>39864</v>
      </c>
      <c r="B75" s="4">
        <v>16.503710000000002</v>
      </c>
      <c r="C75" s="4">
        <f t="shared" si="3"/>
        <v>0</v>
      </c>
      <c r="D75" s="4">
        <f t="shared" si="4"/>
        <v>-0.43021557462487181</v>
      </c>
      <c r="E75" s="4">
        <f t="shared" si="5"/>
        <v>0.18508544064980864</v>
      </c>
    </row>
    <row r="76" spans="1:5">
      <c r="A76" s="2">
        <v>39868</v>
      </c>
      <c r="B76" s="4">
        <v>16.503710000000002</v>
      </c>
      <c r="C76" s="4">
        <f t="shared" si="3"/>
        <v>-11.316143993160777</v>
      </c>
      <c r="D76" s="4">
        <f t="shared" si="4"/>
        <v>-11.74635956778565</v>
      </c>
      <c r="E76" s="4">
        <f t="shared" si="5"/>
        <v>137.97696309570946</v>
      </c>
    </row>
    <row r="77" spans="1:5">
      <c r="A77" s="2">
        <v>39869</v>
      </c>
      <c r="B77" s="4">
        <v>14.737920000000001</v>
      </c>
      <c r="C77" s="4">
        <f t="shared" si="3"/>
        <v>0</v>
      </c>
      <c r="D77" s="4">
        <f t="shared" si="4"/>
        <v>-0.43021557462487181</v>
      </c>
      <c r="E77" s="4">
        <f t="shared" si="5"/>
        <v>0.18508544064980864</v>
      </c>
    </row>
    <row r="78" spans="1:5">
      <c r="A78" s="2">
        <v>39870</v>
      </c>
      <c r="B78" s="4">
        <v>14.737920000000001</v>
      </c>
      <c r="C78" s="4">
        <f t="shared" si="3"/>
        <v>-0.19057469522338191</v>
      </c>
      <c r="D78" s="4">
        <f t="shared" si="4"/>
        <v>-0.6207902698482537</v>
      </c>
      <c r="E78" s="4">
        <f t="shared" si="5"/>
        <v>0.38538055913826763</v>
      </c>
    </row>
    <row r="79" spans="1:5">
      <c r="A79" s="2">
        <v>39871</v>
      </c>
      <c r="B79" s="4">
        <v>14.709860000000001</v>
      </c>
      <c r="C79" s="4">
        <f t="shared" si="3"/>
        <v>-0.40032818072040599</v>
      </c>
      <c r="D79" s="4">
        <f t="shared" si="4"/>
        <v>-0.8305437553452778</v>
      </c>
      <c r="E79" s="4">
        <f t="shared" si="5"/>
        <v>0.68980292954303668</v>
      </c>
    </row>
    <row r="80" spans="1:5">
      <c r="A80" s="2">
        <v>39874</v>
      </c>
      <c r="B80" s="4">
        <v>14.65109</v>
      </c>
      <c r="C80" s="4">
        <f t="shared" si="3"/>
        <v>9.7692433536710546E-2</v>
      </c>
      <c r="D80" s="4">
        <f t="shared" si="4"/>
        <v>-0.33252314108816128</v>
      </c>
      <c r="E80" s="4">
        <f t="shared" si="5"/>
        <v>0.11057163935913721</v>
      </c>
    </row>
    <row r="81" spans="1:5">
      <c r="A81" s="2">
        <v>39875</v>
      </c>
      <c r="B81" s="4">
        <v>14.66541</v>
      </c>
      <c r="C81" s="4">
        <f t="shared" si="3"/>
        <v>0</v>
      </c>
      <c r="D81" s="4">
        <f t="shared" si="4"/>
        <v>-0.43021557462487181</v>
      </c>
      <c r="E81" s="4">
        <f t="shared" si="5"/>
        <v>0.18508544064980864</v>
      </c>
    </row>
    <row r="82" spans="1:5">
      <c r="A82" s="2">
        <v>39876</v>
      </c>
      <c r="B82" s="4">
        <v>14.66541</v>
      </c>
      <c r="C82" s="4">
        <f t="shared" si="3"/>
        <v>6.9254676606431934E-2</v>
      </c>
      <c r="D82" s="4">
        <f t="shared" si="4"/>
        <v>-0.36096089801843989</v>
      </c>
      <c r="E82" s="4">
        <f t="shared" si="5"/>
        <v>0.13029276989827857</v>
      </c>
    </row>
    <row r="83" spans="1:5">
      <c r="A83" s="2">
        <v>39877</v>
      </c>
      <c r="B83" s="4">
        <v>14.67557</v>
      </c>
      <c r="C83" s="4">
        <f t="shared" si="3"/>
        <v>0</v>
      </c>
      <c r="D83" s="4">
        <f t="shared" si="4"/>
        <v>-0.43021557462487181</v>
      </c>
      <c r="E83" s="4">
        <f t="shared" si="5"/>
        <v>0.18508544064980864</v>
      </c>
    </row>
    <row r="84" spans="1:5">
      <c r="A84" s="2">
        <v>39878</v>
      </c>
      <c r="B84" s="4">
        <v>14.67557</v>
      </c>
      <c r="C84" s="4">
        <f t="shared" si="3"/>
        <v>0.15571591771882204</v>
      </c>
      <c r="D84" s="4">
        <f t="shared" si="4"/>
        <v>-0.27449965690604977</v>
      </c>
      <c r="E84" s="4">
        <f t="shared" si="5"/>
        <v>7.535006164153904E-2</v>
      </c>
    </row>
    <row r="85" spans="1:5">
      <c r="A85" s="2">
        <v>39882</v>
      </c>
      <c r="B85" s="4">
        <v>14.69844</v>
      </c>
      <c r="C85" s="4">
        <f t="shared" si="3"/>
        <v>0</v>
      </c>
      <c r="D85" s="4">
        <f t="shared" si="4"/>
        <v>-0.43021557462487181</v>
      </c>
      <c r="E85" s="4">
        <f t="shared" si="5"/>
        <v>0.18508544064980864</v>
      </c>
    </row>
    <row r="86" spans="1:5">
      <c r="A86" s="2">
        <v>39883</v>
      </c>
      <c r="B86" s="4">
        <v>14.69844</v>
      </c>
      <c r="C86" s="4">
        <f t="shared" si="3"/>
        <v>12.027000076307383</v>
      </c>
      <c r="D86" s="4">
        <f t="shared" si="4"/>
        <v>11.59678450168251</v>
      </c>
      <c r="E86" s="4">
        <f t="shared" si="5"/>
        <v>134.48541077846366</v>
      </c>
    </row>
    <row r="87" spans="1:5">
      <c r="A87" s="2">
        <v>39884</v>
      </c>
      <c r="B87" s="4">
        <v>16.576920000000001</v>
      </c>
      <c r="C87" s="4">
        <f t="shared" si="3"/>
        <v>-0.44007138511386235</v>
      </c>
      <c r="D87" s="4">
        <f t="shared" si="4"/>
        <v>-0.87028695973873416</v>
      </c>
      <c r="E87" s="4">
        <f t="shared" si="5"/>
        <v>0.75739939229128905</v>
      </c>
    </row>
    <row r="88" spans="1:5">
      <c r="A88" s="2">
        <v>39885</v>
      </c>
      <c r="B88" s="4">
        <v>16.50413</v>
      </c>
      <c r="C88" s="4">
        <f t="shared" si="3"/>
        <v>-11.586928691193528</v>
      </c>
      <c r="D88" s="4">
        <f t="shared" si="4"/>
        <v>-12.0171442658184</v>
      </c>
      <c r="E88" s="4">
        <f t="shared" si="5"/>
        <v>144.41175630549205</v>
      </c>
    </row>
    <row r="89" spans="1:5">
      <c r="A89" s="2">
        <v>39888</v>
      </c>
      <c r="B89" s="4">
        <v>14.69844</v>
      </c>
      <c r="C89" s="4">
        <f t="shared" si="3"/>
        <v>0</v>
      </c>
      <c r="D89" s="4">
        <f t="shared" si="4"/>
        <v>-0.43021557462487181</v>
      </c>
      <c r="E89" s="4">
        <f t="shared" si="5"/>
        <v>0.18508544064980864</v>
      </c>
    </row>
    <row r="90" spans="1:5">
      <c r="A90" s="2">
        <v>39889</v>
      </c>
      <c r="B90" s="4">
        <v>14.69844</v>
      </c>
      <c r="C90" s="4">
        <f t="shared" si="3"/>
        <v>46.742503423103919</v>
      </c>
      <c r="D90" s="4">
        <f t="shared" si="4"/>
        <v>46.312287848479045</v>
      </c>
      <c r="E90" s="4">
        <f t="shared" si="5"/>
        <v>2144.8280057603797</v>
      </c>
    </row>
    <row r="91" spans="1:5">
      <c r="A91" s="2">
        <v>39890</v>
      </c>
      <c r="B91" s="4">
        <v>23.456939999999999</v>
      </c>
      <c r="C91" s="4">
        <f t="shared" si="3"/>
        <v>0.13824299010366545</v>
      </c>
      <c r="D91" s="4">
        <f t="shared" si="4"/>
        <v>-0.29197258452120634</v>
      </c>
      <c r="E91" s="4">
        <f t="shared" si="5"/>
        <v>8.524799011199298E-2</v>
      </c>
    </row>
    <row r="92" spans="1:5">
      <c r="A92" s="2">
        <v>39891</v>
      </c>
      <c r="B92" s="4">
        <v>23.48939</v>
      </c>
      <c r="C92" s="4">
        <f t="shared" si="3"/>
        <v>0.38102001864487572</v>
      </c>
      <c r="D92" s="4">
        <f t="shared" si="4"/>
        <v>-4.9195555979996086E-2</v>
      </c>
      <c r="E92" s="4">
        <f t="shared" si="5"/>
        <v>2.4202027281809285E-3</v>
      </c>
    </row>
    <row r="93" spans="1:5">
      <c r="A93" s="2">
        <v>39892</v>
      </c>
      <c r="B93" s="4">
        <v>23.579059999999998</v>
      </c>
      <c r="C93" s="4">
        <f t="shared" si="3"/>
        <v>-0.6609418949725554</v>
      </c>
      <c r="D93" s="4">
        <f t="shared" si="4"/>
        <v>-1.0911574695974271</v>
      </c>
      <c r="E93" s="4">
        <f t="shared" si="5"/>
        <v>1.19062462345826</v>
      </c>
    </row>
    <row r="94" spans="1:5">
      <c r="A94" s="2">
        <v>39895</v>
      </c>
      <c r="B94" s="4">
        <v>23.423729999999999</v>
      </c>
      <c r="C94" s="4">
        <f t="shared" si="3"/>
        <v>0</v>
      </c>
      <c r="D94" s="4">
        <f t="shared" si="4"/>
        <v>-0.43021557462487181</v>
      </c>
      <c r="E94" s="4">
        <f t="shared" si="5"/>
        <v>0.18508544064980864</v>
      </c>
    </row>
    <row r="95" spans="1:5">
      <c r="A95" s="2">
        <v>39896</v>
      </c>
      <c r="B95" s="4">
        <v>23.423729999999999</v>
      </c>
      <c r="C95" s="4">
        <f t="shared" si="3"/>
        <v>2.1064811387435274</v>
      </c>
      <c r="D95" s="4">
        <f t="shared" si="4"/>
        <v>1.6762655641186557</v>
      </c>
      <c r="E95" s="4">
        <f t="shared" si="5"/>
        <v>2.8098662414500351</v>
      </c>
    </row>
    <row r="96" spans="1:5">
      <c r="A96" s="2">
        <v>39897</v>
      </c>
      <c r="B96" s="4">
        <v>23.92238</v>
      </c>
      <c r="C96" s="4">
        <f t="shared" si="3"/>
        <v>0.20407731450285327</v>
      </c>
      <c r="D96" s="4">
        <f t="shared" si="4"/>
        <v>-0.22613826012201854</v>
      </c>
      <c r="E96" s="4">
        <f t="shared" si="5"/>
        <v>5.1138512691013722E-2</v>
      </c>
    </row>
    <row r="97" spans="1:5">
      <c r="A97" s="2">
        <v>39898</v>
      </c>
      <c r="B97" s="4">
        <v>23.971250000000001</v>
      </c>
      <c r="C97" s="4">
        <f t="shared" si="3"/>
        <v>-6.6462980402524785</v>
      </c>
      <c r="D97" s="4">
        <f t="shared" si="4"/>
        <v>-7.0765136148773502</v>
      </c>
      <c r="E97" s="4">
        <f t="shared" si="5"/>
        <v>50.0770449415445</v>
      </c>
    </row>
    <row r="98" spans="1:5">
      <c r="A98" s="2">
        <v>39899</v>
      </c>
      <c r="B98" s="4">
        <v>22.429839999999999</v>
      </c>
      <c r="C98" s="4">
        <f t="shared" si="3"/>
        <v>-6.2625996610943329</v>
      </c>
      <c r="D98" s="4">
        <f t="shared" si="4"/>
        <v>-6.6928152357192046</v>
      </c>
      <c r="E98" s="4">
        <f t="shared" si="5"/>
        <v>44.793775779475112</v>
      </c>
    </row>
    <row r="99" spans="1:5">
      <c r="A99" s="2">
        <v>39902</v>
      </c>
      <c r="B99" s="4">
        <v>21.06823</v>
      </c>
      <c r="C99" s="4">
        <f t="shared" si="3"/>
        <v>-2.098165679238119E-2</v>
      </c>
      <c r="D99" s="4">
        <f t="shared" si="4"/>
        <v>-0.45119723141725299</v>
      </c>
      <c r="E99" s="4">
        <f t="shared" si="5"/>
        <v>0.20357894163859414</v>
      </c>
    </row>
    <row r="100" spans="1:5">
      <c r="A100" s="2">
        <v>39903</v>
      </c>
      <c r="B100" s="4">
        <v>21.06381</v>
      </c>
      <c r="C100" s="4">
        <f t="shared" si="3"/>
        <v>-0.18594162572284767</v>
      </c>
      <c r="D100" s="4">
        <f t="shared" si="4"/>
        <v>-0.61615720034771948</v>
      </c>
      <c r="E100" s="4">
        <f t="shared" si="5"/>
        <v>0.37964969554033973</v>
      </c>
    </row>
    <row r="101" spans="1:5">
      <c r="A101" s="2">
        <v>39904</v>
      </c>
      <c r="B101" s="4">
        <v>21.02468</v>
      </c>
      <c r="C101" s="4">
        <f t="shared" si="3"/>
        <v>0</v>
      </c>
      <c r="D101" s="4">
        <f t="shared" si="4"/>
        <v>-0.43021557462487181</v>
      </c>
      <c r="E101" s="4">
        <f t="shared" si="5"/>
        <v>0.18508544064980864</v>
      </c>
    </row>
    <row r="102" spans="1:5">
      <c r="A102" s="2">
        <v>39905</v>
      </c>
      <c r="B102" s="4">
        <v>21.02468</v>
      </c>
      <c r="C102" s="4">
        <f t="shared" si="3"/>
        <v>-1.4268955058031188E-4</v>
      </c>
      <c r="D102" s="4">
        <f t="shared" si="4"/>
        <v>-0.43035826417545214</v>
      </c>
      <c r="E102" s="4">
        <f t="shared" si="5"/>
        <v>0.18520823554410826</v>
      </c>
    </row>
    <row r="103" spans="1:5">
      <c r="A103" s="2">
        <v>39906</v>
      </c>
      <c r="B103" s="4">
        <v>21.024650000000001</v>
      </c>
      <c r="C103" s="4">
        <f t="shared" si="3"/>
        <v>3.9079111088508376</v>
      </c>
      <c r="D103" s="4">
        <f t="shared" si="4"/>
        <v>3.4776955342259659</v>
      </c>
      <c r="E103" s="4">
        <f t="shared" si="5"/>
        <v>12.094366228775227</v>
      </c>
    </row>
    <row r="104" spans="1:5">
      <c r="A104" s="2">
        <v>39909</v>
      </c>
      <c r="B104" s="4">
        <v>21.862539999999999</v>
      </c>
      <c r="C104" s="4">
        <f t="shared" si="3"/>
        <v>-0.56428676274898681</v>
      </c>
      <c r="D104" s="4">
        <f t="shared" si="4"/>
        <v>-0.99450233737385862</v>
      </c>
      <c r="E104" s="4">
        <f t="shared" si="5"/>
        <v>0.98903489904206809</v>
      </c>
    </row>
    <row r="105" spans="1:5">
      <c r="A105" s="2">
        <v>39910</v>
      </c>
      <c r="B105" s="4">
        <v>21.739519999999999</v>
      </c>
      <c r="C105" s="4">
        <f t="shared" si="3"/>
        <v>14.292934400846203</v>
      </c>
      <c r="D105" s="4">
        <f t="shared" si="4"/>
        <v>13.862718826221331</v>
      </c>
      <c r="E105" s="4">
        <f t="shared" si="5"/>
        <v>192.1749732548713</v>
      </c>
    </row>
    <row r="106" spans="1:5">
      <c r="A106" s="2">
        <v>39911</v>
      </c>
      <c r="B106" s="4">
        <v>25.07976</v>
      </c>
      <c r="C106" s="4">
        <f t="shared" si="3"/>
        <v>-6.8311535267818222</v>
      </c>
      <c r="D106" s="4">
        <f t="shared" si="4"/>
        <v>-7.2613691014066939</v>
      </c>
      <c r="E106" s="4">
        <f t="shared" si="5"/>
        <v>52.727481226863858</v>
      </c>
    </row>
    <row r="107" spans="1:5">
      <c r="A107" s="2">
        <v>39912</v>
      </c>
      <c r="B107" s="4">
        <v>23.423729999999999</v>
      </c>
      <c r="C107" s="4">
        <f t="shared" si="3"/>
        <v>0</v>
      </c>
      <c r="D107" s="4">
        <f t="shared" si="4"/>
        <v>-0.43021557462487181</v>
      </c>
      <c r="E107" s="4">
        <f t="shared" si="5"/>
        <v>0.18508544064980864</v>
      </c>
    </row>
    <row r="108" spans="1:5">
      <c r="A108" s="2">
        <v>39913</v>
      </c>
      <c r="B108" s="4">
        <v>23.423729999999999</v>
      </c>
      <c r="C108" s="4">
        <f t="shared" si="3"/>
        <v>2.1064811387435274</v>
      </c>
      <c r="D108" s="4">
        <f t="shared" si="4"/>
        <v>1.6762655641186557</v>
      </c>
      <c r="E108" s="4">
        <f t="shared" si="5"/>
        <v>2.8098662414500351</v>
      </c>
    </row>
    <row r="109" spans="1:5">
      <c r="A109" s="2">
        <v>39916</v>
      </c>
      <c r="B109" s="4">
        <v>23.92238</v>
      </c>
      <c r="C109" s="4">
        <f t="shared" si="3"/>
        <v>0.20407731450285327</v>
      </c>
      <c r="D109" s="4">
        <f t="shared" si="4"/>
        <v>-0.22613826012201854</v>
      </c>
      <c r="E109" s="4">
        <f t="shared" si="5"/>
        <v>5.1138512691013722E-2</v>
      </c>
    </row>
    <row r="110" spans="1:5">
      <c r="A110" s="2">
        <v>39917</v>
      </c>
      <c r="B110" s="4">
        <v>23.971250000000001</v>
      </c>
      <c r="C110" s="4">
        <f t="shared" si="3"/>
        <v>1.0924930600569858</v>
      </c>
      <c r="D110" s="4">
        <f t="shared" si="4"/>
        <v>0.66227748543211395</v>
      </c>
      <c r="E110" s="4">
        <f t="shared" si="5"/>
        <v>0.43861146771028392</v>
      </c>
    </row>
    <row r="111" spans="1:5">
      <c r="A111" s="2">
        <v>39918</v>
      </c>
      <c r="B111" s="4">
        <v>24.234570000000001</v>
      </c>
      <c r="C111" s="4">
        <f t="shared" si="3"/>
        <v>-0.7188684984558672</v>
      </c>
      <c r="D111" s="4">
        <f t="shared" si="4"/>
        <v>-1.149084073080739</v>
      </c>
      <c r="E111" s="4">
        <f t="shared" si="5"/>
        <v>1.3203942070078212</v>
      </c>
    </row>
    <row r="112" spans="1:5">
      <c r="A112" s="2">
        <v>39919</v>
      </c>
      <c r="B112" s="4">
        <v>24.060980000000001</v>
      </c>
      <c r="C112" s="4">
        <f t="shared" si="3"/>
        <v>4.2227200518371113</v>
      </c>
      <c r="D112" s="4">
        <f t="shared" si="4"/>
        <v>3.7925044772122396</v>
      </c>
      <c r="E112" s="4">
        <f t="shared" si="5"/>
        <v>14.383090209674883</v>
      </c>
    </row>
    <row r="113" spans="1:5">
      <c r="A113" s="2">
        <v>39920</v>
      </c>
      <c r="B113" s="4">
        <v>25.098765</v>
      </c>
      <c r="C113" s="4">
        <f t="shared" si="3"/>
        <v>0.53958417995905383</v>
      </c>
      <c r="D113" s="4">
        <f t="shared" si="4"/>
        <v>0.10936860533418202</v>
      </c>
      <c r="E113" s="4">
        <f t="shared" si="5"/>
        <v>1.1961491832744069E-2</v>
      </c>
    </row>
    <row r="114" spans="1:5">
      <c r="A114" s="2">
        <v>39923</v>
      </c>
      <c r="B114" s="4">
        <v>25.234559999999998</v>
      </c>
      <c r="C114" s="4">
        <f t="shared" si="3"/>
        <v>3.3673320081926716</v>
      </c>
      <c r="D114" s="4">
        <f t="shared" si="4"/>
        <v>2.9371164335677999</v>
      </c>
      <c r="E114" s="4">
        <f t="shared" si="5"/>
        <v>8.6266529443340332</v>
      </c>
    </row>
    <row r="115" spans="1:5">
      <c r="A115" s="2">
        <v>39924</v>
      </c>
      <c r="B115" s="4">
        <v>26.098759999999999</v>
      </c>
      <c r="C115" s="4">
        <f t="shared" si="3"/>
        <v>7.0279563006760153</v>
      </c>
      <c r="D115" s="4">
        <f t="shared" si="4"/>
        <v>6.5977407260511436</v>
      </c>
      <c r="E115" s="4">
        <f t="shared" si="5"/>
        <v>43.530182688193868</v>
      </c>
    </row>
    <row r="116" spans="1:5">
      <c r="A116" s="2">
        <v>39925</v>
      </c>
      <c r="B116" s="4">
        <v>27.99896</v>
      </c>
      <c r="C116" s="4">
        <f t="shared" si="3"/>
        <v>7.2619181295041871E-2</v>
      </c>
      <c r="D116" s="4">
        <f t="shared" si="4"/>
        <v>-0.35759639332982995</v>
      </c>
      <c r="E116" s="4">
        <f t="shared" si="5"/>
        <v>0.12787518052250246</v>
      </c>
    </row>
    <row r="117" spans="1:5">
      <c r="A117" s="2">
        <v>39926</v>
      </c>
      <c r="B117" s="4">
        <v>28.019300000000001</v>
      </c>
      <c r="C117" s="4">
        <f t="shared" si="3"/>
        <v>-3.7887037077583972</v>
      </c>
      <c r="D117" s="4">
        <f t="shared" si="4"/>
        <v>-4.2189192823832693</v>
      </c>
      <c r="E117" s="4">
        <f t="shared" si="5"/>
        <v>17.799279911265359</v>
      </c>
    </row>
    <row r="118" spans="1:5">
      <c r="A118" s="2">
        <v>39927</v>
      </c>
      <c r="B118" s="4">
        <v>26.977589999999999</v>
      </c>
      <c r="C118" s="4">
        <f t="shared" si="3"/>
        <v>-4.1753231417816412</v>
      </c>
      <c r="D118" s="4">
        <f t="shared" si="4"/>
        <v>-4.6055387164065129</v>
      </c>
      <c r="E118" s="4">
        <f t="shared" si="5"/>
        <v>21.210986868319349</v>
      </c>
    </row>
    <row r="119" spans="1:5">
      <c r="A119" s="2">
        <v>39930</v>
      </c>
      <c r="B119" s="4">
        <v>25.874379999999999</v>
      </c>
      <c r="C119" s="4">
        <f t="shared" si="3"/>
        <v>1.70169241996924</v>
      </c>
      <c r="D119" s="4">
        <f t="shared" si="4"/>
        <v>1.2714768453443681</v>
      </c>
      <c r="E119" s="4">
        <f t="shared" si="5"/>
        <v>1.6166533682468662</v>
      </c>
    </row>
    <row r="120" spans="1:5">
      <c r="A120" s="2">
        <v>39931</v>
      </c>
      <c r="B120" s="4">
        <v>26.318449999999999</v>
      </c>
      <c r="C120" s="4">
        <f t="shared" si="3"/>
        <v>5.5837174877085873</v>
      </c>
      <c r="D120" s="4">
        <f t="shared" si="4"/>
        <v>5.1535019130837156</v>
      </c>
      <c r="E120" s="4">
        <f t="shared" si="5"/>
        <v>26.558581968157515</v>
      </c>
    </row>
    <row r="121" spans="1:5">
      <c r="A121" s="2">
        <v>39932</v>
      </c>
      <c r="B121" s="4">
        <v>27.829799999999999</v>
      </c>
      <c r="C121" s="4">
        <f t="shared" si="3"/>
        <v>3.0383727988868245</v>
      </c>
      <c r="D121" s="4">
        <f t="shared" si="4"/>
        <v>2.6081572242619528</v>
      </c>
      <c r="E121" s="4">
        <f t="shared" si="5"/>
        <v>6.8024841064698149</v>
      </c>
    </row>
    <row r="122" spans="1:5">
      <c r="A122" s="2">
        <v>39933</v>
      </c>
      <c r="B122" s="4">
        <v>28.68835</v>
      </c>
      <c r="C122" s="4">
        <f t="shared" si="3"/>
        <v>2.2688646071529948</v>
      </c>
      <c r="D122" s="4">
        <f t="shared" si="4"/>
        <v>1.8386490325281231</v>
      </c>
      <c r="E122" s="4">
        <f t="shared" si="5"/>
        <v>3.3806302648166029</v>
      </c>
    </row>
    <row r="123" spans="1:5">
      <c r="A123" s="2">
        <v>39937</v>
      </c>
      <c r="B123" s="4">
        <v>29.346689999999999</v>
      </c>
      <c r="C123" s="4">
        <f t="shared" si="3"/>
        <v>-1.2114304457531204</v>
      </c>
      <c r="D123" s="4">
        <f t="shared" si="4"/>
        <v>-1.6416460203779923</v>
      </c>
      <c r="E123" s="4">
        <f t="shared" si="5"/>
        <v>2.6950016562228996</v>
      </c>
    </row>
    <row r="124" spans="1:5">
      <c r="A124" s="2">
        <v>39938</v>
      </c>
      <c r="B124" s="4">
        <v>28.993320000000001</v>
      </c>
      <c r="C124" s="4">
        <f t="shared" si="3"/>
        <v>7.7067522319894959</v>
      </c>
      <c r="D124" s="4">
        <f t="shared" si="4"/>
        <v>7.2765366573646242</v>
      </c>
      <c r="E124" s="4">
        <f t="shared" si="5"/>
        <v>52.947985725971137</v>
      </c>
    </row>
    <row r="125" spans="1:5">
      <c r="A125" s="2">
        <v>39939</v>
      </c>
      <c r="B125" s="4">
        <v>31.316120000000002</v>
      </c>
      <c r="C125" s="4">
        <f t="shared" si="3"/>
        <v>1.6913820180750283</v>
      </c>
      <c r="D125" s="4">
        <f t="shared" si="4"/>
        <v>1.2611664434501564</v>
      </c>
      <c r="E125" s="4">
        <f t="shared" si="5"/>
        <v>1.5905407980847166</v>
      </c>
    </row>
    <row r="126" spans="1:5">
      <c r="A126" s="2">
        <v>39940</v>
      </c>
      <c r="B126" s="4">
        <v>31.850300000000001</v>
      </c>
      <c r="C126" s="4">
        <f t="shared" si="3"/>
        <v>5.8053905253727303</v>
      </c>
      <c r="D126" s="4">
        <f t="shared" si="4"/>
        <v>5.3751749507478586</v>
      </c>
      <c r="E126" s="4">
        <f t="shared" si="5"/>
        <v>28.892505751147244</v>
      </c>
    </row>
    <row r="127" spans="1:5">
      <c r="A127" s="2">
        <v>39941</v>
      </c>
      <c r="B127" s="4">
        <v>33.754060000000003</v>
      </c>
      <c r="C127" s="4">
        <f t="shared" si="3"/>
        <v>0.90564386410542619</v>
      </c>
      <c r="D127" s="4">
        <f t="shared" si="4"/>
        <v>0.47542828948055438</v>
      </c>
      <c r="E127" s="4">
        <f t="shared" si="5"/>
        <v>0.22603205843840582</v>
      </c>
    </row>
    <row r="128" spans="1:5">
      <c r="A128" s="2">
        <v>39945</v>
      </c>
      <c r="B128" s="4">
        <v>34.061140000000002</v>
      </c>
      <c r="C128" s="4">
        <f t="shared" si="3"/>
        <v>-9.3731004624122782</v>
      </c>
      <c r="D128" s="4">
        <f t="shared" si="4"/>
        <v>-9.8033160370371508</v>
      </c>
      <c r="E128" s="4">
        <f t="shared" si="5"/>
        <v>96.105005322029783</v>
      </c>
    </row>
    <row r="129" spans="1:5">
      <c r="A129" s="2">
        <v>39946</v>
      </c>
      <c r="B129" s="4">
        <v>31.01361</v>
      </c>
      <c r="C129" s="4">
        <f t="shared" si="3"/>
        <v>3.3672593717166728</v>
      </c>
      <c r="D129" s="4">
        <f t="shared" si="4"/>
        <v>2.9370437970918011</v>
      </c>
      <c r="E129" s="4">
        <f t="shared" si="5"/>
        <v>8.6262262660354256</v>
      </c>
    </row>
    <row r="130" spans="1:5">
      <c r="A130" s="2">
        <v>39947</v>
      </c>
      <c r="B130" s="4">
        <v>32.075699999999998</v>
      </c>
      <c r="C130" s="4">
        <f t="shared" si="3"/>
        <v>1.153945748380538</v>
      </c>
      <c r="D130" s="4">
        <f t="shared" si="4"/>
        <v>0.72373017375566617</v>
      </c>
      <c r="E130" s="4">
        <f t="shared" si="5"/>
        <v>0.52378536440440671</v>
      </c>
    </row>
    <row r="131" spans="1:5">
      <c r="A131" s="2">
        <v>39948</v>
      </c>
      <c r="B131" s="4">
        <v>32.447980000000001</v>
      </c>
      <c r="C131" s="4">
        <f t="shared" si="3"/>
        <v>9.6345763370539164</v>
      </c>
      <c r="D131" s="4">
        <f t="shared" si="4"/>
        <v>9.2043607624290438</v>
      </c>
      <c r="E131" s="4">
        <f t="shared" si="5"/>
        <v>84.720257044943367</v>
      </c>
    </row>
    <row r="132" spans="1:5">
      <c r="A132" s="2">
        <v>39951</v>
      </c>
      <c r="B132" s="4">
        <v>35.729759999999999</v>
      </c>
      <c r="C132" s="4">
        <f t="shared" ref="C132:C195" si="6">LN(B133/B132)*100</f>
        <v>5.5432950826232377</v>
      </c>
      <c r="D132" s="4">
        <f t="shared" ref="D132:D195" si="7">C132-$C$253</f>
        <v>5.113079507998366</v>
      </c>
      <c r="E132" s="4">
        <f t="shared" ref="E132:E195" si="8">D132*D132</f>
        <v>26.143582055112812</v>
      </c>
    </row>
    <row r="133" spans="1:5">
      <c r="A133" s="2">
        <v>39952</v>
      </c>
      <c r="B133" s="4">
        <v>37.766289999999998</v>
      </c>
      <c r="C133" s="4">
        <f t="shared" si="6"/>
        <v>2.0685746380872008</v>
      </c>
      <c r="D133" s="4">
        <f t="shared" si="7"/>
        <v>1.6383590634623291</v>
      </c>
      <c r="E133" s="4">
        <f t="shared" si="8"/>
        <v>2.6842204208291598</v>
      </c>
    </row>
    <row r="134" spans="1:5">
      <c r="A134" s="2">
        <v>39953</v>
      </c>
      <c r="B134" s="4">
        <v>38.55565</v>
      </c>
      <c r="C134" s="4">
        <f t="shared" si="6"/>
        <v>1.0605296324802631</v>
      </c>
      <c r="D134" s="4">
        <f t="shared" si="7"/>
        <v>0.6303140578553913</v>
      </c>
      <c r="E134" s="4">
        <f t="shared" si="8"/>
        <v>0.39729581153012955</v>
      </c>
    </row>
    <row r="135" spans="1:5">
      <c r="A135" s="2">
        <v>39954</v>
      </c>
      <c r="B135" s="4">
        <v>38.966720000000002</v>
      </c>
      <c r="C135" s="4">
        <f t="shared" si="6"/>
        <v>0.35365059352943268</v>
      </c>
      <c r="D135" s="4">
        <f t="shared" si="7"/>
        <v>-7.6564981095439133E-2</v>
      </c>
      <c r="E135" s="4">
        <f t="shared" si="8"/>
        <v>5.8621963301449522E-3</v>
      </c>
    </row>
    <row r="136" spans="1:5">
      <c r="A136" s="2">
        <v>39955</v>
      </c>
      <c r="B136" s="4">
        <v>39.104770000000002</v>
      </c>
      <c r="C136" s="4">
        <f t="shared" si="6"/>
        <v>-2.4307247940939019</v>
      </c>
      <c r="D136" s="4">
        <f t="shared" si="7"/>
        <v>-2.8609403687187736</v>
      </c>
      <c r="E136" s="4">
        <f t="shared" si="8"/>
        <v>8.1849797933647128</v>
      </c>
    </row>
    <row r="137" spans="1:5">
      <c r="A137" s="2">
        <v>39958</v>
      </c>
      <c r="B137" s="4">
        <v>38.165700000000001</v>
      </c>
      <c r="C137" s="4">
        <f t="shared" si="6"/>
        <v>7.292354169811925</v>
      </c>
      <c r="D137" s="4">
        <f t="shared" si="7"/>
        <v>6.8621385951870533</v>
      </c>
      <c r="E137" s="4">
        <f t="shared" si="8"/>
        <v>47.088946099555741</v>
      </c>
    </row>
    <row r="138" spans="1:5">
      <c r="A138" s="2">
        <v>39959</v>
      </c>
      <c r="B138" s="4">
        <v>41.052869999999999</v>
      </c>
      <c r="C138" s="4">
        <f t="shared" si="6"/>
        <v>-7.7296083655485515E-2</v>
      </c>
      <c r="D138" s="4">
        <f t="shared" si="7"/>
        <v>-0.50751165828035738</v>
      </c>
      <c r="E138" s="4">
        <f t="shared" si="8"/>
        <v>0.25756808329047826</v>
      </c>
    </row>
    <row r="139" spans="1:5">
      <c r="A139" s="2">
        <v>39960</v>
      </c>
      <c r="B139" s="4">
        <v>41.021149999999999</v>
      </c>
      <c r="C139" s="4">
        <f t="shared" si="6"/>
        <v>5.8552453799798414</v>
      </c>
      <c r="D139" s="4">
        <f t="shared" si="7"/>
        <v>5.4250298053549697</v>
      </c>
      <c r="E139" s="4">
        <f t="shared" si="8"/>
        <v>29.43094838898978</v>
      </c>
    </row>
    <row r="140" spans="1:5">
      <c r="A140" s="2">
        <v>39961</v>
      </c>
      <c r="B140" s="4">
        <v>43.494750000000003</v>
      </c>
      <c r="C140" s="4">
        <f t="shared" si="6"/>
        <v>11.841282393123365</v>
      </c>
      <c r="D140" s="4">
        <f t="shared" si="7"/>
        <v>11.411066818498492</v>
      </c>
      <c r="E140" s="4">
        <f t="shared" si="8"/>
        <v>130.21244593623729</v>
      </c>
    </row>
    <row r="141" spans="1:5">
      <c r="A141" s="2">
        <v>39962</v>
      </c>
      <c r="B141" s="4">
        <v>48.962420000000002</v>
      </c>
      <c r="C141" s="4">
        <f t="shared" si="6"/>
        <v>7.923658431149792</v>
      </c>
      <c r="D141" s="4">
        <f t="shared" si="7"/>
        <v>7.4934428565249203</v>
      </c>
      <c r="E141" s="4">
        <f t="shared" si="8"/>
        <v>56.151685844004355</v>
      </c>
    </row>
    <row r="142" spans="1:5">
      <c r="A142" s="2">
        <v>39965</v>
      </c>
      <c r="B142" s="4">
        <v>52.999879999999997</v>
      </c>
      <c r="C142" s="4">
        <f t="shared" si="6"/>
        <v>-3.1937517541111777</v>
      </c>
      <c r="D142" s="4">
        <f t="shared" si="7"/>
        <v>-3.6239673287360494</v>
      </c>
      <c r="E142" s="4">
        <f t="shared" si="8"/>
        <v>13.133139199746298</v>
      </c>
    </row>
    <row r="143" spans="1:5">
      <c r="A143" s="2">
        <v>39966</v>
      </c>
      <c r="B143" s="4">
        <v>51.333939999999998</v>
      </c>
      <c r="C143" s="4">
        <f t="shared" si="6"/>
        <v>-5.1203340508281014</v>
      </c>
      <c r="D143" s="4">
        <f t="shared" si="7"/>
        <v>-5.5505496254529731</v>
      </c>
      <c r="E143" s="4">
        <f t="shared" si="8"/>
        <v>30.808601144616141</v>
      </c>
    </row>
    <row r="144" spans="1:5">
      <c r="A144" s="2">
        <v>39967</v>
      </c>
      <c r="B144" s="4">
        <v>48.771630000000002</v>
      </c>
      <c r="C144" s="4">
        <f t="shared" si="6"/>
        <v>4.6694216868790397</v>
      </c>
      <c r="D144" s="4">
        <f t="shared" si="7"/>
        <v>4.239206112254168</v>
      </c>
      <c r="E144" s="4">
        <f t="shared" si="8"/>
        <v>17.970868462173097</v>
      </c>
    </row>
    <row r="145" spans="1:5">
      <c r="A145" s="2">
        <v>39968</v>
      </c>
      <c r="B145" s="4">
        <v>51.102989999999998</v>
      </c>
      <c r="C145" s="4">
        <f t="shared" si="6"/>
        <v>-5.0268243932735848</v>
      </c>
      <c r="D145" s="4">
        <f t="shared" si="7"/>
        <v>-5.4570399678984565</v>
      </c>
      <c r="E145" s="4">
        <f t="shared" si="8"/>
        <v>29.779285211241188</v>
      </c>
    </row>
    <row r="146" spans="1:5">
      <c r="A146" s="2">
        <v>39969</v>
      </c>
      <c r="B146" s="4">
        <v>48.597630000000002</v>
      </c>
      <c r="C146" s="4">
        <f t="shared" si="6"/>
        <v>0.47393944960618012</v>
      </c>
      <c r="D146" s="4">
        <f t="shared" si="7"/>
        <v>4.3723874981308308E-2</v>
      </c>
      <c r="E146" s="4">
        <f t="shared" si="8"/>
        <v>1.9117772433810787E-3</v>
      </c>
    </row>
    <row r="147" spans="1:5">
      <c r="A147" s="2">
        <v>39972</v>
      </c>
      <c r="B147" s="4">
        <v>48.828499999999998</v>
      </c>
      <c r="C147" s="4">
        <f t="shared" si="6"/>
        <v>2.6583510837630855</v>
      </c>
      <c r="D147" s="4">
        <f t="shared" si="7"/>
        <v>2.2281355091382138</v>
      </c>
      <c r="E147" s="4">
        <f t="shared" si="8"/>
        <v>4.9645878470826075</v>
      </c>
    </row>
    <row r="148" spans="1:5">
      <c r="A148" s="2">
        <v>39973</v>
      </c>
      <c r="B148" s="4">
        <v>50.143940000000001</v>
      </c>
      <c r="C148" s="4">
        <f t="shared" si="6"/>
        <v>-4.0113294967839668</v>
      </c>
      <c r="D148" s="4">
        <f t="shared" si="7"/>
        <v>-4.4415450714088385</v>
      </c>
      <c r="E148" s="4">
        <f t="shared" si="8"/>
        <v>19.727322621356144</v>
      </c>
    </row>
    <row r="149" spans="1:5">
      <c r="A149" s="2">
        <v>39974</v>
      </c>
      <c r="B149" s="4">
        <v>48.172310000000003</v>
      </c>
      <c r="C149" s="4">
        <f t="shared" si="6"/>
        <v>-5.6549328193536761</v>
      </c>
      <c r="D149" s="4">
        <f t="shared" si="7"/>
        <v>-6.0851483939785478</v>
      </c>
      <c r="E149" s="4">
        <f t="shared" si="8"/>
        <v>37.029030976739698</v>
      </c>
    </row>
    <row r="150" spans="1:5">
      <c r="A150" s="2">
        <v>39975</v>
      </c>
      <c r="B150" s="4">
        <v>45.523789999999998</v>
      </c>
      <c r="C150" s="4">
        <f t="shared" si="6"/>
        <v>-1.2214540492563457</v>
      </c>
      <c r="D150" s="4">
        <f t="shared" si="7"/>
        <v>-1.6516696238812174</v>
      </c>
      <c r="E150" s="4">
        <f t="shared" si="8"/>
        <v>2.728012546451922</v>
      </c>
    </row>
    <row r="151" spans="1:5">
      <c r="A151" s="2">
        <v>39979</v>
      </c>
      <c r="B151" s="4">
        <v>44.971119999999999</v>
      </c>
      <c r="C151" s="4">
        <f t="shared" si="6"/>
        <v>-1.4036328580856599</v>
      </c>
      <c r="D151" s="4">
        <f t="shared" si="7"/>
        <v>-1.8338484327105316</v>
      </c>
      <c r="E151" s="4">
        <f t="shared" si="8"/>
        <v>3.3630000741548729</v>
      </c>
    </row>
    <row r="152" spans="1:5">
      <c r="A152" s="2">
        <v>39980</v>
      </c>
      <c r="B152" s="4">
        <v>44.344299999999997</v>
      </c>
      <c r="C152" s="4">
        <f t="shared" si="6"/>
        <v>-6.2855212587587905</v>
      </c>
      <c r="D152" s="4">
        <f t="shared" si="7"/>
        <v>-6.7157368333836622</v>
      </c>
      <c r="E152" s="4">
        <f t="shared" si="8"/>
        <v>45.101121215266019</v>
      </c>
    </row>
    <row r="153" spans="1:5">
      <c r="A153" s="2">
        <v>39981</v>
      </c>
      <c r="B153" s="4">
        <v>41.64282</v>
      </c>
      <c r="C153" s="4">
        <f t="shared" si="6"/>
        <v>1.3226088245215324</v>
      </c>
      <c r="D153" s="4">
        <f t="shared" si="7"/>
        <v>0.89239324989666058</v>
      </c>
      <c r="E153" s="4">
        <f t="shared" si="8"/>
        <v>0.79636571246112364</v>
      </c>
    </row>
    <row r="154" spans="1:5">
      <c r="A154" s="2">
        <v>39982</v>
      </c>
      <c r="B154" s="4">
        <v>42.197249999999997</v>
      </c>
      <c r="C154" s="4">
        <f t="shared" si="6"/>
        <v>-6.9617684190467699</v>
      </c>
      <c r="D154" s="4">
        <f t="shared" si="7"/>
        <v>-7.3919839936716416</v>
      </c>
      <c r="E154" s="4">
        <f t="shared" si="8"/>
        <v>54.641427362697755</v>
      </c>
    </row>
    <row r="155" spans="1:5">
      <c r="A155" s="2">
        <v>39983</v>
      </c>
      <c r="B155" s="4">
        <v>39.359499999999997</v>
      </c>
      <c r="C155" s="4">
        <f t="shared" si="6"/>
        <v>-9.7393981546457269</v>
      </c>
      <c r="D155" s="4">
        <f t="shared" si="7"/>
        <v>-10.169613729270599</v>
      </c>
      <c r="E155" s="4">
        <f t="shared" si="8"/>
        <v>103.42104340256907</v>
      </c>
    </row>
    <row r="156" spans="1:5">
      <c r="A156" s="2">
        <v>39986</v>
      </c>
      <c r="B156" s="4">
        <v>35.706879999999998</v>
      </c>
      <c r="C156" s="4">
        <f t="shared" si="6"/>
        <v>10.809453851161335</v>
      </c>
      <c r="D156" s="4">
        <f t="shared" si="7"/>
        <v>10.379238276536462</v>
      </c>
      <c r="E156" s="4">
        <f t="shared" si="8"/>
        <v>107.72858720111959</v>
      </c>
    </row>
    <row r="157" spans="1:5">
      <c r="A157" s="2">
        <v>39987</v>
      </c>
      <c r="B157" s="4">
        <v>39.78293</v>
      </c>
      <c r="C157" s="4">
        <f t="shared" si="6"/>
        <v>4.431242065518374</v>
      </c>
      <c r="D157" s="4">
        <f t="shared" si="7"/>
        <v>4.0010264908935023</v>
      </c>
      <c r="E157" s="4">
        <f t="shared" si="8"/>
        <v>16.008212980831573</v>
      </c>
    </row>
    <row r="158" spans="1:5">
      <c r="A158" s="2">
        <v>39988</v>
      </c>
      <c r="B158" s="4">
        <v>41.585450000000002</v>
      </c>
      <c r="C158" s="4">
        <f t="shared" si="6"/>
        <v>-0.72978579086495643</v>
      </c>
      <c r="D158" s="4">
        <f t="shared" si="7"/>
        <v>-1.1600013654898282</v>
      </c>
      <c r="E158" s="4">
        <f t="shared" si="8"/>
        <v>1.3456031679382661</v>
      </c>
    </row>
    <row r="159" spans="1:5">
      <c r="A159" s="2">
        <v>39989</v>
      </c>
      <c r="B159" s="4">
        <v>41.283070000000002</v>
      </c>
      <c r="C159" s="4">
        <f t="shared" si="6"/>
        <v>-2.289678221622971</v>
      </c>
      <c r="D159" s="4">
        <f t="shared" si="7"/>
        <v>-2.7198937962478427</v>
      </c>
      <c r="E159" s="4">
        <f t="shared" si="8"/>
        <v>7.3978222628675008</v>
      </c>
    </row>
    <row r="160" spans="1:5">
      <c r="A160" s="2">
        <v>39990</v>
      </c>
      <c r="B160" s="4">
        <v>40.348559999999999</v>
      </c>
      <c r="C160" s="4">
        <f t="shared" si="6"/>
        <v>-1.1348820363665417</v>
      </c>
      <c r="D160" s="4">
        <f t="shared" si="7"/>
        <v>-1.5650976109914136</v>
      </c>
      <c r="E160" s="4">
        <f t="shared" si="8"/>
        <v>2.4495305319310305</v>
      </c>
    </row>
    <row r="161" spans="1:5">
      <c r="A161" s="2">
        <v>39993</v>
      </c>
      <c r="B161" s="4">
        <v>39.893239999999999</v>
      </c>
      <c r="C161" s="4">
        <f t="shared" si="6"/>
        <v>-3.570839770896387</v>
      </c>
      <c r="D161" s="4">
        <f t="shared" si="7"/>
        <v>-4.0010553455212587</v>
      </c>
      <c r="E161" s="4">
        <f t="shared" si="8"/>
        <v>16.00844387792424</v>
      </c>
    </row>
    <row r="162" spans="1:5">
      <c r="A162" s="2">
        <v>39994</v>
      </c>
      <c r="B162" s="4">
        <v>38.493850000000002</v>
      </c>
      <c r="C162" s="4">
        <f t="shared" si="6"/>
        <v>-0.99493540742374731</v>
      </c>
      <c r="D162" s="4">
        <f t="shared" si="7"/>
        <v>-1.4251509820486192</v>
      </c>
      <c r="E162" s="4">
        <f t="shared" si="8"/>
        <v>2.0310553216341436</v>
      </c>
    </row>
    <row r="163" spans="1:5">
      <c r="A163" s="2">
        <v>39995</v>
      </c>
      <c r="B163" s="4">
        <v>38.112760000000002</v>
      </c>
      <c r="C163" s="4">
        <f t="shared" si="6"/>
        <v>-1.8701440095445154</v>
      </c>
      <c r="D163" s="4">
        <f t="shared" si="7"/>
        <v>-2.3003595841693874</v>
      </c>
      <c r="E163" s="4">
        <f t="shared" si="8"/>
        <v>5.2916542164799569</v>
      </c>
    </row>
    <row r="164" spans="1:5">
      <c r="A164" s="2">
        <v>39996</v>
      </c>
      <c r="B164" s="4">
        <v>37.406619999999997</v>
      </c>
      <c r="C164" s="4">
        <f t="shared" si="6"/>
        <v>-0.27940475581754814</v>
      </c>
      <c r="D164" s="4">
        <f t="shared" si="7"/>
        <v>-0.70962033044242001</v>
      </c>
      <c r="E164" s="4">
        <f t="shared" si="8"/>
        <v>0.50356101337720938</v>
      </c>
    </row>
    <row r="165" spans="1:5">
      <c r="A165" s="2">
        <v>39997</v>
      </c>
      <c r="B165" s="4">
        <v>37.302250000000001</v>
      </c>
      <c r="C165" s="4">
        <f t="shared" si="6"/>
        <v>0.81684651788257823</v>
      </c>
      <c r="D165" s="4">
        <f t="shared" si="7"/>
        <v>0.38663094325770642</v>
      </c>
      <c r="E165" s="4">
        <f t="shared" si="8"/>
        <v>0.1494834862843438</v>
      </c>
    </row>
    <row r="166" spans="1:5">
      <c r="A166" s="2">
        <v>40000</v>
      </c>
      <c r="B166" s="4">
        <v>37.608199999999997</v>
      </c>
      <c r="C166" s="4">
        <f t="shared" si="6"/>
        <v>-3.3513872071651027</v>
      </c>
      <c r="D166" s="4">
        <f t="shared" si="7"/>
        <v>-3.7816027817899744</v>
      </c>
      <c r="E166" s="4">
        <f t="shared" si="8"/>
        <v>14.300519599241673</v>
      </c>
    </row>
    <row r="167" spans="1:5">
      <c r="A167" s="2">
        <v>40001</v>
      </c>
      <c r="B167" s="4">
        <v>36.368690000000001</v>
      </c>
      <c r="C167" s="4">
        <f t="shared" si="6"/>
        <v>0.26931953003011128</v>
      </c>
      <c r="D167" s="4">
        <f t="shared" si="7"/>
        <v>-0.16089604459476053</v>
      </c>
      <c r="E167" s="4">
        <f t="shared" si="8"/>
        <v>2.588753716623917E-2</v>
      </c>
    </row>
    <row r="168" spans="1:5">
      <c r="A168" s="2">
        <v>40002</v>
      </c>
      <c r="B168" s="4">
        <v>36.466769999999997</v>
      </c>
      <c r="C168" s="4">
        <f t="shared" si="6"/>
        <v>-4.086481981315389</v>
      </c>
      <c r="D168" s="4">
        <f t="shared" si="7"/>
        <v>-4.5166975559402607</v>
      </c>
      <c r="E168" s="4">
        <f t="shared" si="8"/>
        <v>20.400556811836726</v>
      </c>
    </row>
    <row r="169" spans="1:5">
      <c r="A169" s="2">
        <v>40003</v>
      </c>
      <c r="B169" s="4">
        <v>35.006599999999999</v>
      </c>
      <c r="C169" s="4">
        <f t="shared" si="6"/>
        <v>-1.16303333042725</v>
      </c>
      <c r="D169" s="4">
        <f t="shared" si="7"/>
        <v>-1.5932489050521217</v>
      </c>
      <c r="E169" s="4">
        <f t="shared" si="8"/>
        <v>2.5384420734497848</v>
      </c>
    </row>
    <row r="170" spans="1:5">
      <c r="A170" s="2">
        <v>40004</v>
      </c>
      <c r="B170" s="4">
        <v>34.601819999999996</v>
      </c>
      <c r="C170" s="4">
        <f t="shared" si="6"/>
        <v>7.6042352436814742</v>
      </c>
      <c r="D170" s="4">
        <f t="shared" si="7"/>
        <v>7.1740196690566025</v>
      </c>
      <c r="E170" s="4">
        <f t="shared" si="8"/>
        <v>51.466558212011002</v>
      </c>
    </row>
    <row r="171" spans="1:5">
      <c r="A171" s="2">
        <v>40007</v>
      </c>
      <c r="B171" s="4">
        <v>37.335650000000001</v>
      </c>
      <c r="C171" s="4">
        <f t="shared" si="6"/>
        <v>-0.33450239931901743</v>
      </c>
      <c r="D171" s="4">
        <f t="shared" si="7"/>
        <v>-0.76471797394388918</v>
      </c>
      <c r="E171" s="4">
        <f t="shared" si="8"/>
        <v>0.58479357967284673</v>
      </c>
    </row>
    <row r="172" spans="1:5">
      <c r="A172" s="2">
        <v>40008</v>
      </c>
      <c r="B172" s="4">
        <v>37.210970000000003</v>
      </c>
      <c r="C172" s="4">
        <f t="shared" si="6"/>
        <v>1.3220396469073687</v>
      </c>
      <c r="D172" s="4">
        <f t="shared" si="7"/>
        <v>0.89182407228249694</v>
      </c>
      <c r="E172" s="4">
        <f t="shared" si="8"/>
        <v>0.79535017590253632</v>
      </c>
    </row>
    <row r="173" spans="1:5">
      <c r="A173" s="2">
        <v>40009</v>
      </c>
      <c r="B173" s="4">
        <v>37.706180000000003</v>
      </c>
      <c r="C173" s="4">
        <f t="shared" si="6"/>
        <v>-0.12496473807645769</v>
      </c>
      <c r="D173" s="4">
        <f t="shared" si="7"/>
        <v>-0.5551803127013295</v>
      </c>
      <c r="E173" s="4">
        <f t="shared" si="8"/>
        <v>0.30822517961114598</v>
      </c>
    </row>
    <row r="174" spans="1:5">
      <c r="A174" s="2">
        <v>40010</v>
      </c>
      <c r="B174" s="4">
        <v>37.659089999999999</v>
      </c>
      <c r="C174" s="4">
        <f t="shared" si="6"/>
        <v>4.4045877151705737</v>
      </c>
      <c r="D174" s="4">
        <f t="shared" si="7"/>
        <v>3.974372140545702</v>
      </c>
      <c r="E174" s="4">
        <f t="shared" si="8"/>
        <v>15.795633911545826</v>
      </c>
    </row>
    <row r="175" spans="1:5">
      <c r="A175" s="2">
        <v>40011</v>
      </c>
      <c r="B175" s="4">
        <v>39.354889999999997</v>
      </c>
      <c r="C175" s="4">
        <f t="shared" si="6"/>
        <v>1.1750066635892025</v>
      </c>
      <c r="D175" s="4">
        <f t="shared" si="7"/>
        <v>0.74479108896433066</v>
      </c>
      <c r="E175" s="4">
        <f t="shared" si="8"/>
        <v>0.55471376620067347</v>
      </c>
    </row>
    <row r="176" spans="1:5">
      <c r="A176" s="2">
        <v>40014</v>
      </c>
      <c r="B176" s="4">
        <v>39.820039999999999</v>
      </c>
      <c r="C176" s="4">
        <f t="shared" si="6"/>
        <v>0.28905917975843309</v>
      </c>
      <c r="D176" s="4">
        <f t="shared" si="7"/>
        <v>-0.14115639486643872</v>
      </c>
      <c r="E176" s="4">
        <f t="shared" si="8"/>
        <v>1.9925127811689966E-2</v>
      </c>
    </row>
    <row r="177" spans="1:5">
      <c r="A177" s="2">
        <v>40015</v>
      </c>
      <c r="B177" s="4">
        <v>39.935310000000001</v>
      </c>
      <c r="C177" s="4">
        <f t="shared" si="6"/>
        <v>-1.1470986375171619</v>
      </c>
      <c r="D177" s="4">
        <f t="shared" si="7"/>
        <v>-1.5773142121420336</v>
      </c>
      <c r="E177" s="4">
        <f t="shared" si="8"/>
        <v>2.4879201238252442</v>
      </c>
    </row>
    <row r="178" spans="1:5">
      <c r="A178" s="2">
        <v>40016</v>
      </c>
      <c r="B178" s="4">
        <v>39.47983</v>
      </c>
      <c r="C178" s="4">
        <f t="shared" si="6"/>
        <v>3.9444921310253149</v>
      </c>
      <c r="D178" s="4">
        <f t="shared" si="7"/>
        <v>3.5142765564004432</v>
      </c>
      <c r="E178" s="4">
        <f t="shared" si="8"/>
        <v>12.350139714865758</v>
      </c>
    </row>
    <row r="179" spans="1:5">
      <c r="A179" s="2">
        <v>40017</v>
      </c>
      <c r="B179" s="4">
        <v>41.06823</v>
      </c>
      <c r="C179" s="4">
        <f t="shared" si="6"/>
        <v>2.7792789588018616</v>
      </c>
      <c r="D179" s="4">
        <f t="shared" si="7"/>
        <v>2.3490633841769899</v>
      </c>
      <c r="E179" s="4">
        <f t="shared" si="8"/>
        <v>5.5180987828810526</v>
      </c>
    </row>
    <row r="180" spans="1:5">
      <c r="A180" s="2">
        <v>40018</v>
      </c>
      <c r="B180" s="4">
        <v>42.225639999999999</v>
      </c>
      <c r="C180" s="4">
        <f t="shared" si="6"/>
        <v>-1.5527391752482764</v>
      </c>
      <c r="D180" s="4">
        <f t="shared" si="7"/>
        <v>-1.9829547498731483</v>
      </c>
      <c r="E180" s="4">
        <f t="shared" si="8"/>
        <v>3.9321095400444803</v>
      </c>
    </row>
    <row r="181" spans="1:5">
      <c r="A181" s="2">
        <v>40021</v>
      </c>
      <c r="B181" s="4">
        <v>41.575049999999997</v>
      </c>
      <c r="C181" s="4">
        <f t="shared" si="6"/>
        <v>-4.2644608385734193</v>
      </c>
      <c r="D181" s="4">
        <f t="shared" si="7"/>
        <v>-4.694676413198291</v>
      </c>
      <c r="E181" s="4">
        <f t="shared" si="8"/>
        <v>22.03998662464037</v>
      </c>
    </row>
    <row r="182" spans="1:5">
      <c r="A182" s="2">
        <v>40022</v>
      </c>
      <c r="B182" s="4">
        <v>39.839370000000002</v>
      </c>
      <c r="C182" s="4">
        <f t="shared" si="6"/>
        <v>2.2678744872747862</v>
      </c>
      <c r="D182" s="4">
        <f t="shared" si="7"/>
        <v>1.8376589126499145</v>
      </c>
      <c r="E182" s="4">
        <f t="shared" si="8"/>
        <v>3.3769902792416664</v>
      </c>
    </row>
    <row r="183" spans="1:5">
      <c r="A183" s="2">
        <v>40023</v>
      </c>
      <c r="B183" s="4">
        <v>40.7532</v>
      </c>
      <c r="C183" s="4">
        <f t="shared" si="6"/>
        <v>3.81518446957649</v>
      </c>
      <c r="D183" s="4">
        <f t="shared" si="7"/>
        <v>3.3849688949516183</v>
      </c>
      <c r="E183" s="4">
        <f t="shared" si="8"/>
        <v>11.458014419789981</v>
      </c>
    </row>
    <row r="184" spans="1:5">
      <c r="A184" s="2">
        <v>40024</v>
      </c>
      <c r="B184" s="4">
        <v>42.338050000000003</v>
      </c>
      <c r="C184" s="4">
        <f t="shared" si="6"/>
        <v>5.0075078074821073</v>
      </c>
      <c r="D184" s="4">
        <f t="shared" si="7"/>
        <v>4.5772922328572356</v>
      </c>
      <c r="E184" s="4">
        <f t="shared" si="8"/>
        <v>20.951604184975178</v>
      </c>
    </row>
    <row r="185" spans="1:5">
      <c r="A185" s="2">
        <v>40025</v>
      </c>
      <c r="B185" s="4">
        <v>44.51211</v>
      </c>
      <c r="C185" s="4">
        <f t="shared" si="6"/>
        <v>2.0314755939055438</v>
      </c>
      <c r="D185" s="4">
        <f t="shared" si="7"/>
        <v>1.6012600192806721</v>
      </c>
      <c r="E185" s="4">
        <f t="shared" si="8"/>
        <v>2.5640336493467384</v>
      </c>
    </row>
    <row r="186" spans="1:5">
      <c r="A186" s="2">
        <v>40028</v>
      </c>
      <c r="B186" s="4">
        <v>45.425609999999999</v>
      </c>
      <c r="C186" s="4">
        <f t="shared" si="6"/>
        <v>4.1291390414942271</v>
      </c>
      <c r="D186" s="4">
        <f t="shared" si="7"/>
        <v>3.6989234668693554</v>
      </c>
      <c r="E186" s="4">
        <f t="shared" si="8"/>
        <v>13.682034813756811</v>
      </c>
    </row>
    <row r="187" spans="1:5">
      <c r="A187" s="2">
        <v>40029</v>
      </c>
      <c r="B187" s="4">
        <v>47.340560000000004</v>
      </c>
      <c r="C187" s="4">
        <f t="shared" si="6"/>
        <v>-0.35234800686838619</v>
      </c>
      <c r="D187" s="4">
        <f t="shared" si="7"/>
        <v>-0.782563581493258</v>
      </c>
      <c r="E187" s="4">
        <f t="shared" si="8"/>
        <v>0.61240575907955508</v>
      </c>
    </row>
    <row r="188" spans="1:5">
      <c r="A188" s="2">
        <v>40030</v>
      </c>
      <c r="B188" s="4">
        <v>47.174050000000001</v>
      </c>
      <c r="C188" s="4">
        <f t="shared" si="6"/>
        <v>-2.1171778248009732</v>
      </c>
      <c r="D188" s="4">
        <f t="shared" si="7"/>
        <v>-2.5473933994258449</v>
      </c>
      <c r="E188" s="4">
        <f t="shared" si="8"/>
        <v>6.4892131314383619</v>
      </c>
    </row>
    <row r="189" spans="1:5">
      <c r="A189" s="2">
        <v>40031</v>
      </c>
      <c r="B189" s="4">
        <v>46.185789999999997</v>
      </c>
      <c r="C189" s="4">
        <f t="shared" si="6"/>
        <v>3.157932722839929</v>
      </c>
      <c r="D189" s="4">
        <f t="shared" si="7"/>
        <v>2.7277171482150573</v>
      </c>
      <c r="E189" s="4">
        <f t="shared" si="8"/>
        <v>7.4404408406664846</v>
      </c>
    </row>
    <row r="190" spans="1:5">
      <c r="A190" s="2">
        <v>40032</v>
      </c>
      <c r="B190" s="4">
        <v>47.667580000000001</v>
      </c>
      <c r="C190" s="4">
        <f t="shared" si="6"/>
        <v>-4.1525307585495122E-2</v>
      </c>
      <c r="D190" s="4">
        <f t="shared" si="7"/>
        <v>-0.47174088221036692</v>
      </c>
      <c r="E190" s="4">
        <f t="shared" si="8"/>
        <v>0.22253945994861526</v>
      </c>
    </row>
    <row r="191" spans="1:5">
      <c r="A191" s="2">
        <v>40035</v>
      </c>
      <c r="B191" s="4">
        <v>47.647790000000001</v>
      </c>
      <c r="C191" s="4">
        <f t="shared" si="6"/>
        <v>-2.9638145900030199</v>
      </c>
      <c r="D191" s="4">
        <f t="shared" si="7"/>
        <v>-3.3940301646278916</v>
      </c>
      <c r="E191" s="4">
        <f t="shared" si="8"/>
        <v>11.519440758404032</v>
      </c>
    </row>
    <row r="192" spans="1:5">
      <c r="A192" s="2">
        <v>40036</v>
      </c>
      <c r="B192" s="4">
        <v>46.256320000000002</v>
      </c>
      <c r="C192" s="4">
        <f t="shared" si="6"/>
        <v>4.445196935806635</v>
      </c>
      <c r="D192" s="4">
        <f t="shared" si="7"/>
        <v>4.0149813611817633</v>
      </c>
      <c r="E192" s="4">
        <f t="shared" si="8"/>
        <v>16.120075330636965</v>
      </c>
    </row>
    <row r="193" spans="1:5">
      <c r="A193" s="2">
        <v>40037</v>
      </c>
      <c r="B193" s="4">
        <v>48.358890000000002</v>
      </c>
      <c r="C193" s="4">
        <f t="shared" si="6"/>
        <v>-1.6095081059058083</v>
      </c>
      <c r="D193" s="4">
        <f t="shared" si="7"/>
        <v>-2.0397236805306802</v>
      </c>
      <c r="E193" s="4">
        <f t="shared" si="8"/>
        <v>4.1604726929176241</v>
      </c>
    </row>
    <row r="194" spans="1:5">
      <c r="A194" s="2">
        <v>40038</v>
      </c>
      <c r="B194" s="4">
        <v>47.586779999999997</v>
      </c>
      <c r="C194" s="4">
        <f t="shared" si="6"/>
        <v>-5.387720055128205</v>
      </c>
      <c r="D194" s="4">
        <f t="shared" si="7"/>
        <v>-5.8179356297530767</v>
      </c>
      <c r="E194" s="4">
        <f t="shared" si="8"/>
        <v>33.84837499195033</v>
      </c>
    </row>
    <row r="195" spans="1:5">
      <c r="A195" s="2">
        <v>40039</v>
      </c>
      <c r="B195" s="4">
        <v>45.090780000000002</v>
      </c>
      <c r="C195" s="4">
        <f t="shared" si="6"/>
        <v>1.5269999016550464</v>
      </c>
      <c r="D195" s="4">
        <f t="shared" si="7"/>
        <v>1.0967843270301745</v>
      </c>
      <c r="E195" s="4">
        <f t="shared" si="8"/>
        <v>1.2029358600190327</v>
      </c>
    </row>
    <row r="196" spans="1:5">
      <c r="A196" s="2">
        <v>40042</v>
      </c>
      <c r="B196" s="4">
        <v>45.784599999999998</v>
      </c>
      <c r="C196" s="4">
        <f t="shared" ref="C196:C249" si="9">LN(B197/B196)*100</f>
        <v>-1.2768848140734952</v>
      </c>
      <c r="D196" s="4">
        <f t="shared" ref="D196:D249" si="10">C196-$C$253</f>
        <v>-1.7071003886983669</v>
      </c>
      <c r="E196" s="4">
        <f t="shared" ref="E196:E249" si="11">D196*D196</f>
        <v>2.9141917370941153</v>
      </c>
    </row>
    <row r="197" spans="1:5">
      <c r="A197" s="2">
        <v>40043</v>
      </c>
      <c r="B197" s="4">
        <v>45.203699999999998</v>
      </c>
      <c r="C197" s="4">
        <f t="shared" si="9"/>
        <v>2.7881250818556889</v>
      </c>
      <c r="D197" s="4">
        <f t="shared" si="10"/>
        <v>2.3579095072308172</v>
      </c>
      <c r="E197" s="4">
        <f t="shared" si="11"/>
        <v>5.559737244289475</v>
      </c>
    </row>
    <row r="198" spans="1:5">
      <c r="A198" s="2">
        <v>40044</v>
      </c>
      <c r="B198" s="4">
        <v>46.481769999999997</v>
      </c>
      <c r="C198" s="4">
        <f t="shared" si="9"/>
        <v>1.707159564151997</v>
      </c>
      <c r="D198" s="4">
        <f t="shared" si="10"/>
        <v>1.2769439895271253</v>
      </c>
      <c r="E198" s="4">
        <f t="shared" si="11"/>
        <v>1.630585952389451</v>
      </c>
    </row>
    <row r="199" spans="1:5">
      <c r="A199" s="2">
        <v>40045</v>
      </c>
      <c r="B199" s="4">
        <v>47.2821</v>
      </c>
      <c r="C199" s="4">
        <f t="shared" si="9"/>
        <v>4.1325652393705408</v>
      </c>
      <c r="D199" s="4">
        <f t="shared" si="10"/>
        <v>3.7023496647456691</v>
      </c>
      <c r="E199" s="4">
        <f t="shared" si="11"/>
        <v>13.707393040042367</v>
      </c>
    </row>
    <row r="200" spans="1:5">
      <c r="A200" s="2">
        <v>40046</v>
      </c>
      <c r="B200" s="4">
        <v>49.277000000000001</v>
      </c>
      <c r="C200" s="4">
        <f t="shared" si="9"/>
        <v>-0.32172158813976498</v>
      </c>
      <c r="D200" s="4">
        <f t="shared" si="10"/>
        <v>-0.75193716276463674</v>
      </c>
      <c r="E200" s="4">
        <f t="shared" si="11"/>
        <v>0.56540949674653185</v>
      </c>
    </row>
    <row r="201" spans="1:5">
      <c r="A201" s="2">
        <v>40049</v>
      </c>
      <c r="B201" s="4">
        <v>49.118720000000003</v>
      </c>
      <c r="C201" s="4">
        <f t="shared" si="9"/>
        <v>-0.8861650588833847</v>
      </c>
      <c r="D201" s="4">
        <f t="shared" si="10"/>
        <v>-1.3163806335082566</v>
      </c>
      <c r="E201" s="4">
        <f t="shared" si="11"/>
        <v>1.732857972275599</v>
      </c>
    </row>
    <row r="202" spans="1:5">
      <c r="A202" s="2">
        <v>40050</v>
      </c>
      <c r="B202" s="4">
        <v>48.685369999999999</v>
      </c>
      <c r="C202" s="4">
        <f t="shared" si="9"/>
        <v>-1.1790414878210247</v>
      </c>
      <c r="D202" s="4">
        <f t="shared" si="10"/>
        <v>-1.6092570624458964</v>
      </c>
      <c r="E202" s="4">
        <f t="shared" si="11"/>
        <v>2.5897082930319955</v>
      </c>
    </row>
    <row r="203" spans="1:5">
      <c r="A203" s="2">
        <v>40051</v>
      </c>
      <c r="B203" s="4">
        <v>48.114719999999998</v>
      </c>
      <c r="C203" s="4">
        <f t="shared" si="9"/>
        <v>0.92850901153548759</v>
      </c>
      <c r="D203" s="4">
        <f t="shared" si="10"/>
        <v>0.49829343691061578</v>
      </c>
      <c r="E203" s="4">
        <f t="shared" si="11"/>
        <v>0.24829634926819383</v>
      </c>
    </row>
    <row r="204" spans="1:5">
      <c r="A204" s="2">
        <v>40052</v>
      </c>
      <c r="B204" s="4">
        <v>48.563549999999999</v>
      </c>
      <c r="C204" s="4">
        <f t="shared" si="9"/>
        <v>-2.5073088577649907</v>
      </c>
      <c r="D204" s="4">
        <f t="shared" si="10"/>
        <v>-2.9375244323898624</v>
      </c>
      <c r="E204" s="4">
        <f t="shared" si="11"/>
        <v>8.6290497908873824</v>
      </c>
    </row>
    <row r="205" spans="1:5">
      <c r="A205" s="2">
        <v>40053</v>
      </c>
      <c r="B205" s="4">
        <v>47.361049999999999</v>
      </c>
      <c r="C205" s="4">
        <f t="shared" si="9"/>
        <v>2.1880628143001095</v>
      </c>
      <c r="D205" s="4">
        <f t="shared" si="10"/>
        <v>1.7578472396752378</v>
      </c>
      <c r="E205" s="4">
        <f t="shared" si="11"/>
        <v>3.0900269180338529</v>
      </c>
    </row>
    <row r="206" spans="1:5">
      <c r="A206" s="2">
        <v>40056</v>
      </c>
      <c r="B206" s="4">
        <v>48.408760000000001</v>
      </c>
      <c r="C206" s="4">
        <f t="shared" si="9"/>
        <v>1.3867199386144251</v>
      </c>
      <c r="D206" s="4">
        <f t="shared" si="10"/>
        <v>0.9565043639895533</v>
      </c>
      <c r="E206" s="4">
        <f t="shared" si="11"/>
        <v>0.91490059833105986</v>
      </c>
    </row>
    <row r="207" spans="1:5">
      <c r="A207" s="2">
        <v>40057</v>
      </c>
      <c r="B207" s="4">
        <v>49.08473</v>
      </c>
      <c r="C207" s="4">
        <f t="shared" si="9"/>
        <v>5.0113402941305303</v>
      </c>
      <c r="D207" s="4">
        <f t="shared" si="10"/>
        <v>4.5811247195056586</v>
      </c>
      <c r="E207" s="4">
        <f t="shared" si="11"/>
        <v>20.986703695665799</v>
      </c>
    </row>
    <row r="208" spans="1:5">
      <c r="A208" s="2">
        <v>40058</v>
      </c>
      <c r="B208" s="4">
        <v>51.607210000000002</v>
      </c>
      <c r="C208" s="4">
        <f t="shared" si="9"/>
        <v>6.0330581822996496</v>
      </c>
      <c r="D208" s="4">
        <f t="shared" si="10"/>
        <v>5.6028426076747779</v>
      </c>
      <c r="E208" s="4">
        <f t="shared" si="11"/>
        <v>31.391845286375904</v>
      </c>
    </row>
    <row r="209" spans="1:5">
      <c r="A209" s="2">
        <v>40059</v>
      </c>
      <c r="B209" s="4">
        <v>54.816540000000003</v>
      </c>
      <c r="C209" s="4">
        <f t="shared" si="9"/>
        <v>-0.92208154556129718</v>
      </c>
      <c r="D209" s="4">
        <f t="shared" si="10"/>
        <v>-1.3522971201861691</v>
      </c>
      <c r="E209" s="4">
        <f t="shared" si="11"/>
        <v>1.8287075012638063</v>
      </c>
    </row>
    <row r="210" spans="1:5">
      <c r="A210" s="2">
        <v>40060</v>
      </c>
      <c r="B210" s="4">
        <v>54.313409999999998</v>
      </c>
      <c r="C210" s="4">
        <f t="shared" si="9"/>
        <v>5.4502116675893006</v>
      </c>
      <c r="D210" s="4">
        <f t="shared" si="10"/>
        <v>5.0199960929644289</v>
      </c>
      <c r="E210" s="4">
        <f t="shared" si="11"/>
        <v>25.200360773378133</v>
      </c>
    </row>
    <row r="211" spans="1:5">
      <c r="A211" s="2">
        <v>40063</v>
      </c>
      <c r="B211" s="4">
        <v>57.355759999999997</v>
      </c>
      <c r="C211" s="4">
        <f t="shared" si="9"/>
        <v>1.6490726894589827</v>
      </c>
      <c r="D211" s="4">
        <f t="shared" si="10"/>
        <v>1.218857114834111</v>
      </c>
      <c r="E211" s="4">
        <f t="shared" si="11"/>
        <v>1.4856126663817331</v>
      </c>
    </row>
    <row r="212" spans="1:5">
      <c r="A212" s="2">
        <v>40064</v>
      </c>
      <c r="B212" s="4">
        <v>58.309440000000002</v>
      </c>
      <c r="C212" s="4">
        <f t="shared" si="9"/>
        <v>-2.6174684065635883</v>
      </c>
      <c r="D212" s="4">
        <f t="shared" si="10"/>
        <v>-3.04768398118846</v>
      </c>
      <c r="E212" s="4">
        <f t="shared" si="11"/>
        <v>9.288377649192741</v>
      </c>
    </row>
    <row r="213" spans="1:5">
      <c r="A213" s="2">
        <v>40065</v>
      </c>
      <c r="B213" s="4">
        <v>56.80301</v>
      </c>
      <c r="C213" s="4">
        <f t="shared" si="9"/>
        <v>2.8759600440155251</v>
      </c>
      <c r="D213" s="4">
        <f t="shared" si="10"/>
        <v>2.4457444693906534</v>
      </c>
      <c r="E213" s="4">
        <f t="shared" si="11"/>
        <v>5.981666009554969</v>
      </c>
    </row>
    <row r="214" spans="1:5">
      <c r="A214" s="2">
        <v>40066</v>
      </c>
      <c r="B214" s="4">
        <v>58.460360000000001</v>
      </c>
      <c r="C214" s="4">
        <f t="shared" si="9"/>
        <v>-0.20061039114230872</v>
      </c>
      <c r="D214" s="4">
        <f t="shared" si="10"/>
        <v>-0.63082596576718053</v>
      </c>
      <c r="E214" s="4">
        <f t="shared" si="11"/>
        <v>0.39794139908609605</v>
      </c>
    </row>
    <row r="215" spans="1:5">
      <c r="A215" s="2">
        <v>40067</v>
      </c>
      <c r="B215" s="4">
        <v>58.343200000000003</v>
      </c>
      <c r="C215" s="4">
        <f t="shared" si="9"/>
        <v>4.1021456314097673</v>
      </c>
      <c r="D215" s="4">
        <f t="shared" si="10"/>
        <v>3.6719300567848956</v>
      </c>
      <c r="E215" s="4">
        <f t="shared" si="11"/>
        <v>13.483070341920326</v>
      </c>
    </row>
    <row r="216" spans="1:5">
      <c r="A216" s="2">
        <v>40070</v>
      </c>
      <c r="B216" s="4">
        <v>60.786290000000001</v>
      </c>
      <c r="C216" s="4">
        <f t="shared" si="9"/>
        <v>2.3291006077449534</v>
      </c>
      <c r="D216" s="4">
        <f t="shared" si="10"/>
        <v>1.8988850331200817</v>
      </c>
      <c r="E216" s="4">
        <f t="shared" si="11"/>
        <v>3.6057643690074537</v>
      </c>
    </row>
    <row r="217" spans="1:5">
      <c r="A217" s="2">
        <v>40071</v>
      </c>
      <c r="B217" s="4">
        <v>62.218679999999999</v>
      </c>
      <c r="C217" s="4">
        <f t="shared" si="9"/>
        <v>-3.4231377298632149</v>
      </c>
      <c r="D217" s="4">
        <f t="shared" si="10"/>
        <v>-3.8533533044880866</v>
      </c>
      <c r="E217" s="4">
        <f t="shared" si="11"/>
        <v>14.848331689209257</v>
      </c>
    </row>
    <row r="218" spans="1:5">
      <c r="A218" s="2">
        <v>40072</v>
      </c>
      <c r="B218" s="4">
        <v>60.124890000000001</v>
      </c>
      <c r="C218" s="4">
        <f t="shared" si="9"/>
        <v>-2.8564321276798763</v>
      </c>
      <c r="D218" s="4">
        <f t="shared" si="10"/>
        <v>-3.286647702304748</v>
      </c>
      <c r="E218" s="4">
        <f t="shared" si="11"/>
        <v>10.80205311906508</v>
      </c>
    </row>
    <row r="219" spans="1:5">
      <c r="A219" s="2">
        <v>40073</v>
      </c>
      <c r="B219" s="4">
        <v>58.431759999999997</v>
      </c>
      <c r="C219" s="4">
        <f t="shared" si="9"/>
        <v>-4.2207753363618972</v>
      </c>
      <c r="D219" s="4">
        <f t="shared" si="10"/>
        <v>-4.6509909109867689</v>
      </c>
      <c r="E219" s="4">
        <f t="shared" si="11"/>
        <v>21.631716454081534</v>
      </c>
    </row>
    <row r="220" spans="1:5">
      <c r="A220" s="2">
        <v>40074</v>
      </c>
      <c r="B220" s="4">
        <v>56.01681</v>
      </c>
      <c r="C220" s="4">
        <f t="shared" si="9"/>
        <v>3.5739701818536274</v>
      </c>
      <c r="D220" s="4">
        <f t="shared" si="10"/>
        <v>3.1437546072287557</v>
      </c>
      <c r="E220" s="4">
        <f t="shared" si="11"/>
        <v>9.883193030472027</v>
      </c>
    </row>
    <row r="221" spans="1:5">
      <c r="A221" s="2">
        <v>40077</v>
      </c>
      <c r="B221" s="4">
        <v>58.055039999999998</v>
      </c>
      <c r="C221" s="4">
        <f t="shared" si="9"/>
        <v>4.7893207240461413</v>
      </c>
      <c r="D221" s="4">
        <f t="shared" si="10"/>
        <v>4.3591051494212696</v>
      </c>
      <c r="E221" s="4">
        <f t="shared" si="11"/>
        <v>19.001797703711031</v>
      </c>
    </row>
    <row r="222" spans="1:5">
      <c r="A222" s="2">
        <v>40078</v>
      </c>
      <c r="B222" s="4">
        <v>60.90314</v>
      </c>
      <c r="C222" s="4">
        <f t="shared" si="9"/>
        <v>-1.266160234282075</v>
      </c>
      <c r="D222" s="4">
        <f t="shared" si="10"/>
        <v>-1.6963758089069469</v>
      </c>
      <c r="E222" s="4">
        <f t="shared" si="11"/>
        <v>2.8776908850446987</v>
      </c>
    </row>
    <row r="223" spans="1:5">
      <c r="A223" s="2">
        <v>40079</v>
      </c>
      <c r="B223" s="4">
        <v>60.136870000000002</v>
      </c>
      <c r="C223" s="4">
        <f t="shared" si="9"/>
        <v>-2.0320007855065252</v>
      </c>
      <c r="D223" s="4">
        <f t="shared" si="10"/>
        <v>-2.4622163601313969</v>
      </c>
      <c r="E223" s="4">
        <f t="shared" si="11"/>
        <v>6.0625094040987051</v>
      </c>
    </row>
    <row r="224" spans="1:5">
      <c r="A224" s="2">
        <v>40080</v>
      </c>
      <c r="B224" s="4">
        <v>58.927219999999998</v>
      </c>
      <c r="C224" s="4">
        <f t="shared" si="9"/>
        <v>0.9839394103100656</v>
      </c>
      <c r="D224" s="4">
        <f t="shared" si="10"/>
        <v>0.55372383568519379</v>
      </c>
      <c r="E224" s="4">
        <f t="shared" si="11"/>
        <v>0.3066100862059235</v>
      </c>
    </row>
    <row r="225" spans="1:5">
      <c r="A225" s="2">
        <v>40081</v>
      </c>
      <c r="B225" s="4">
        <v>59.509889999999999</v>
      </c>
      <c r="C225" s="4">
        <f t="shared" si="9"/>
        <v>1.9443785844514265</v>
      </c>
      <c r="D225" s="4">
        <f t="shared" si="10"/>
        <v>1.5141630098265546</v>
      </c>
      <c r="E225" s="4">
        <f t="shared" si="11"/>
        <v>2.2926896203270108</v>
      </c>
    </row>
    <row r="226" spans="1:5">
      <c r="A226" s="2">
        <v>40084</v>
      </c>
      <c r="B226" s="4">
        <v>60.678310000000003</v>
      </c>
      <c r="C226" s="4">
        <f t="shared" si="9"/>
        <v>-8.5239746467593275E-2</v>
      </c>
      <c r="D226" s="4">
        <f t="shared" si="10"/>
        <v>-0.51545532109246506</v>
      </c>
      <c r="E226" s="4">
        <f t="shared" si="11"/>
        <v>0.26569418804253625</v>
      </c>
    </row>
    <row r="227" spans="1:5">
      <c r="A227" s="2">
        <v>40085</v>
      </c>
      <c r="B227" s="4">
        <v>60.626609999999999</v>
      </c>
      <c r="C227" s="4">
        <f t="shared" si="9"/>
        <v>-0.81777906704254189</v>
      </c>
      <c r="D227" s="4">
        <f t="shared" si="10"/>
        <v>-1.2479946416674137</v>
      </c>
      <c r="E227" s="4">
        <f t="shared" si="11"/>
        <v>1.5574906256305763</v>
      </c>
    </row>
    <row r="228" spans="1:5">
      <c r="A228" s="2">
        <v>40086</v>
      </c>
      <c r="B228" s="4">
        <v>60.132840000000002</v>
      </c>
      <c r="C228" s="4">
        <f t="shared" si="9"/>
        <v>-4.0225687408782322</v>
      </c>
      <c r="D228" s="4">
        <f t="shared" si="10"/>
        <v>-4.4527843155031039</v>
      </c>
      <c r="E228" s="4">
        <f t="shared" si="11"/>
        <v>19.827288160390445</v>
      </c>
    </row>
    <row r="229" spans="1:5">
      <c r="A229" s="2">
        <v>40087</v>
      </c>
      <c r="B229" s="4">
        <v>57.761960000000002</v>
      </c>
      <c r="C229" s="4">
        <f t="shared" si="9"/>
        <v>1.1932445284231474</v>
      </c>
      <c r="D229" s="4">
        <f t="shared" si="10"/>
        <v>0.76302895379827562</v>
      </c>
      <c r="E229" s="4">
        <f t="shared" si="11"/>
        <v>0.58221318433449099</v>
      </c>
    </row>
    <row r="230" spans="1:5">
      <c r="A230" s="2">
        <v>40088</v>
      </c>
      <c r="B230" s="4">
        <v>58.455329999999996</v>
      </c>
      <c r="C230" s="4">
        <f t="shared" si="9"/>
        <v>2.7305606785159418</v>
      </c>
      <c r="D230" s="4">
        <f t="shared" si="10"/>
        <v>2.3003451038910701</v>
      </c>
      <c r="E230" s="4">
        <f t="shared" si="11"/>
        <v>5.2915875969956181</v>
      </c>
    </row>
    <row r="231" spans="1:5">
      <c r="A231" s="2">
        <v>40091</v>
      </c>
      <c r="B231" s="4">
        <v>60.073480000000004</v>
      </c>
      <c r="C231" s="4">
        <f t="shared" si="9"/>
        <v>3.574153021951656</v>
      </c>
      <c r="D231" s="4">
        <f t="shared" si="10"/>
        <v>3.1439374473267843</v>
      </c>
      <c r="E231" s="4">
        <f t="shared" si="11"/>
        <v>9.8843426727036565</v>
      </c>
    </row>
    <row r="232" spans="1:5">
      <c r="A232" s="2">
        <v>40092</v>
      </c>
      <c r="B232" s="4">
        <v>62.259430000000002</v>
      </c>
      <c r="C232" s="4">
        <f t="shared" si="9"/>
        <v>4.3288314729359376</v>
      </c>
      <c r="D232" s="4">
        <f t="shared" si="10"/>
        <v>3.8986158983110659</v>
      </c>
      <c r="E232" s="4">
        <f t="shared" si="11"/>
        <v>15.199205922563799</v>
      </c>
    </row>
    <row r="233" spans="1:5">
      <c r="A233" s="2">
        <v>40093</v>
      </c>
      <c r="B233" s="4">
        <v>65.013720000000006</v>
      </c>
      <c r="C233" s="4">
        <f t="shared" si="9"/>
        <v>2.8489276148893414</v>
      </c>
      <c r="D233" s="4">
        <f t="shared" si="10"/>
        <v>2.4187120402644697</v>
      </c>
      <c r="E233" s="4">
        <f t="shared" si="11"/>
        <v>5.8501679337203134</v>
      </c>
    </row>
    <row r="234" spans="1:5">
      <c r="A234" s="2">
        <v>40094</v>
      </c>
      <c r="B234" s="4">
        <v>66.89255</v>
      </c>
      <c r="C234" s="4">
        <f t="shared" si="9"/>
        <v>4.5303635946975973</v>
      </c>
      <c r="D234" s="4">
        <f t="shared" si="10"/>
        <v>4.1001480200727256</v>
      </c>
      <c r="E234" s="4">
        <f t="shared" si="11"/>
        <v>16.811213786506293</v>
      </c>
    </row>
    <row r="235" spans="1:5">
      <c r="A235" s="2">
        <v>40095</v>
      </c>
      <c r="B235" s="4">
        <v>69.992720000000006</v>
      </c>
      <c r="C235" s="4">
        <f t="shared" si="9"/>
        <v>-0.23746353136953838</v>
      </c>
      <c r="D235" s="4">
        <f t="shared" si="10"/>
        <v>-0.66767910599441016</v>
      </c>
      <c r="E235" s="4">
        <f t="shared" si="11"/>
        <v>0.44579538858149481</v>
      </c>
    </row>
    <row r="236" spans="1:5">
      <c r="A236" s="2">
        <v>40098</v>
      </c>
      <c r="B236" s="4">
        <v>69.826710000000006</v>
      </c>
      <c r="C236" s="4">
        <f t="shared" si="9"/>
        <v>1.9105642818498876</v>
      </c>
      <c r="D236" s="4">
        <f t="shared" si="10"/>
        <v>1.4803487072250157</v>
      </c>
      <c r="E236" s="4">
        <f t="shared" si="11"/>
        <v>2.1914322949827749</v>
      </c>
    </row>
    <row r="237" spans="1:5">
      <c r="A237" s="2">
        <v>40099</v>
      </c>
      <c r="B237" s="4">
        <v>71.17362</v>
      </c>
      <c r="C237" s="4">
        <f t="shared" si="9"/>
        <v>-3.0554831290306859</v>
      </c>
      <c r="D237" s="4">
        <f t="shared" si="10"/>
        <v>-3.4856987036555576</v>
      </c>
      <c r="E237" s="4">
        <f t="shared" si="11"/>
        <v>12.150095452666035</v>
      </c>
    </row>
    <row r="238" spans="1:5">
      <c r="A238" s="2">
        <v>40100</v>
      </c>
      <c r="B238" s="4">
        <v>69.031809999999993</v>
      </c>
      <c r="C238" s="4">
        <f t="shared" si="9"/>
        <v>-3.4130852574049526</v>
      </c>
      <c r="D238" s="4">
        <f t="shared" si="10"/>
        <v>-3.8433008320298243</v>
      </c>
      <c r="E238" s="4">
        <f t="shared" si="11"/>
        <v>14.770961285481139</v>
      </c>
    </row>
    <row r="239" spans="1:5">
      <c r="A239" s="2">
        <v>40101</v>
      </c>
      <c r="B239" s="4">
        <v>66.715450000000004</v>
      </c>
      <c r="C239" s="4">
        <f t="shared" si="9"/>
        <v>-7.9145219677535326E-3</v>
      </c>
      <c r="D239" s="4">
        <f t="shared" si="10"/>
        <v>-0.43813009659262536</v>
      </c>
      <c r="E239" s="4">
        <f t="shared" si="11"/>
        <v>0.19195798154026322</v>
      </c>
    </row>
    <row r="240" spans="1:5">
      <c r="A240" s="2">
        <v>40102</v>
      </c>
      <c r="B240" s="4">
        <v>66.710170000000005</v>
      </c>
      <c r="C240" s="4">
        <f t="shared" si="9"/>
        <v>3.8617076708631295</v>
      </c>
      <c r="D240" s="4">
        <f t="shared" si="10"/>
        <v>3.4314920962382578</v>
      </c>
      <c r="E240" s="4">
        <f t="shared" si="11"/>
        <v>11.775138006545633</v>
      </c>
    </row>
    <row r="241" spans="1:5">
      <c r="A241" s="2">
        <v>40105</v>
      </c>
      <c r="B241" s="4">
        <v>69.336709999999997</v>
      </c>
      <c r="C241" s="4">
        <f t="shared" si="9"/>
        <v>-1.1701281037504383</v>
      </c>
      <c r="D241" s="4">
        <f t="shared" si="10"/>
        <v>-1.6003436783753102</v>
      </c>
      <c r="E241" s="4">
        <f t="shared" si="11"/>
        <v>2.5610998889158183</v>
      </c>
    </row>
    <row r="242" spans="1:5">
      <c r="A242" s="2">
        <v>40106</v>
      </c>
      <c r="B242" s="4">
        <v>68.530109999999993</v>
      </c>
      <c r="C242" s="4">
        <f t="shared" si="9"/>
        <v>1.3529807590722995</v>
      </c>
      <c r="D242" s="4">
        <f t="shared" si="10"/>
        <v>0.92276518444742772</v>
      </c>
      <c r="E242" s="4">
        <f t="shared" si="11"/>
        <v>0.8514955856282953</v>
      </c>
    </row>
    <row r="243" spans="1:5">
      <c r="A243" s="2">
        <v>40107</v>
      </c>
      <c r="B243" s="4">
        <v>69.463610000000003</v>
      </c>
      <c r="C243" s="4">
        <f t="shared" si="9"/>
        <v>0.73071495942278186</v>
      </c>
      <c r="D243" s="4">
        <f t="shared" si="10"/>
        <v>0.30049938479791005</v>
      </c>
      <c r="E243" s="4">
        <f t="shared" si="11"/>
        <v>9.0299880263922411E-2</v>
      </c>
    </row>
    <row r="244" spans="1:5">
      <c r="A244" s="2">
        <v>40108</v>
      </c>
      <c r="B244" s="4">
        <v>69.973050000000001</v>
      </c>
      <c r="C244" s="4">
        <f t="shared" si="9"/>
        <v>0.24211427933769125</v>
      </c>
      <c r="D244" s="4">
        <f t="shared" si="10"/>
        <v>-0.18810129528718056</v>
      </c>
      <c r="E244" s="4">
        <f t="shared" si="11"/>
        <v>3.5382097288715095E-2</v>
      </c>
    </row>
    <row r="245" spans="1:5">
      <c r="A245" s="2">
        <v>40109</v>
      </c>
      <c r="B245" s="4">
        <v>70.142669999999995</v>
      </c>
      <c r="C245" s="4">
        <f t="shared" si="9"/>
        <v>-2.8772758240584895</v>
      </c>
      <c r="D245" s="4">
        <f t="shared" si="10"/>
        <v>-3.3074913986833612</v>
      </c>
      <c r="E245" s="4">
        <f t="shared" si="11"/>
        <v>10.939499352364416</v>
      </c>
    </row>
    <row r="246" spans="1:5">
      <c r="A246" s="2">
        <v>40112</v>
      </c>
      <c r="B246" s="4">
        <v>68.153229999999994</v>
      </c>
      <c r="C246" s="4">
        <f t="shared" si="9"/>
        <v>-2.1736074967286303</v>
      </c>
      <c r="D246" s="4">
        <f t="shared" si="10"/>
        <v>-2.603823071353502</v>
      </c>
      <c r="E246" s="4">
        <f t="shared" si="11"/>
        <v>6.7798945869127847</v>
      </c>
    </row>
    <row r="247" spans="1:5">
      <c r="A247" s="2">
        <v>40113</v>
      </c>
      <c r="B247" s="4">
        <v>66.687830000000005</v>
      </c>
      <c r="C247" s="4">
        <f t="shared" si="9"/>
        <v>-1.9009819428056483</v>
      </c>
      <c r="D247" s="4">
        <f t="shared" si="10"/>
        <v>-2.3311975174305202</v>
      </c>
      <c r="E247" s="4">
        <f t="shared" si="11"/>
        <v>5.4344818652742202</v>
      </c>
    </row>
    <row r="248" spans="1:5">
      <c r="A248" s="2">
        <v>40114</v>
      </c>
      <c r="B248" s="4">
        <v>65.432079999999999</v>
      </c>
      <c r="C248" s="4">
        <f t="shared" si="9"/>
        <v>0.74812589392685747</v>
      </c>
      <c r="D248" s="4">
        <f t="shared" si="10"/>
        <v>0.31791031930198566</v>
      </c>
      <c r="E248" s="4">
        <f t="shared" si="11"/>
        <v>0.10106697111869048</v>
      </c>
    </row>
    <row r="249" spans="1:5">
      <c r="A249" s="2">
        <v>40115</v>
      </c>
      <c r="B249" s="4">
        <v>65.923429999999996</v>
      </c>
      <c r="C249" s="4">
        <f t="shared" si="9"/>
        <v>0</v>
      </c>
      <c r="D249" s="4">
        <f t="shared" si="10"/>
        <v>-0.43021557462487181</v>
      </c>
      <c r="E249" s="4">
        <f t="shared" si="11"/>
        <v>0.18508544064980864</v>
      </c>
    </row>
    <row r="250" spans="1:5">
      <c r="A250" s="2">
        <v>40116</v>
      </c>
      <c r="B250" s="4">
        <v>65.923429999999996</v>
      </c>
      <c r="C250" s="4" t="s">
        <v>3</v>
      </c>
      <c r="D250" s="4" t="s">
        <v>3</v>
      </c>
      <c r="E250" s="4" t="s">
        <v>3</v>
      </c>
    </row>
    <row r="251" spans="1:5" hidden="1"/>
    <row r="252" spans="1:5" ht="30" customHeight="1">
      <c r="A252" s="4"/>
      <c r="B252" s="4"/>
      <c r="C252" s="11" t="s">
        <v>7</v>
      </c>
      <c r="D252" s="11" t="s">
        <v>10</v>
      </c>
    </row>
    <row r="253" spans="1:5" ht="31.5" customHeight="1">
      <c r="A253" s="9" t="s">
        <v>8</v>
      </c>
      <c r="B253" s="10" t="s">
        <v>4</v>
      </c>
      <c r="C253" s="4">
        <f>SUM(C3:C249)/247</f>
        <v>0.43021557462487181</v>
      </c>
      <c r="D253" s="4">
        <f>C253*250</f>
        <v>107.55389365621795</v>
      </c>
    </row>
    <row r="254" spans="1:5" ht="0.75" hidden="1" customHeight="1">
      <c r="A254" s="4"/>
      <c r="B254" s="4"/>
      <c r="C254" s="4"/>
      <c r="D254" s="4"/>
    </row>
    <row r="255" spans="1:5">
      <c r="A255" s="4" t="s">
        <v>9</v>
      </c>
      <c r="B255" s="4"/>
      <c r="C255" s="4">
        <f>SUM(E3:E249)/246</f>
        <v>27.151434507759497</v>
      </c>
      <c r="D255" s="4">
        <f>C255*250</f>
        <v>6787.8586269398738</v>
      </c>
    </row>
    <row r="256" spans="1:5" hidden="1">
      <c r="A256" s="4"/>
      <c r="B256" s="4"/>
      <c r="C256" s="4"/>
      <c r="D256" s="4"/>
    </row>
    <row r="257" spans="1:4">
      <c r="A257" s="4" t="s">
        <v>14</v>
      </c>
      <c r="B257" s="4"/>
      <c r="C257" s="4"/>
      <c r="D257" s="4">
        <f>Индекс!D255*'Бета-коэффициент'!E255^2</f>
        <v>233.24025148529654</v>
      </c>
    </row>
    <row r="258" spans="1:4" hidden="1">
      <c r="A258" s="4"/>
      <c r="B258" s="4"/>
      <c r="C258" s="4"/>
      <c r="D258" s="4"/>
    </row>
    <row r="259" spans="1:4" ht="1.5" customHeight="1">
      <c r="A259" s="4"/>
      <c r="B259" s="4"/>
      <c r="C259" s="4"/>
      <c r="D259" s="4"/>
    </row>
    <row r="260" spans="1:4">
      <c r="A260" s="4" t="s">
        <v>15</v>
      </c>
      <c r="B260" s="4"/>
      <c r="C260" s="4"/>
      <c r="D260" s="4">
        <f>D255-D257</f>
        <v>6554.6183754545773</v>
      </c>
    </row>
  </sheetData>
  <mergeCells count="2">
    <mergeCell ref="A1:E1"/>
    <mergeCell ref="F1:H1"/>
  </mergeCells>
  <printOptions horizontalCentered="1"/>
  <pageMargins left="0.9055118110236221" right="0.70866141732283472" top="0.55118110236220474" bottom="0.55118110236220474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255"/>
  <sheetViews>
    <sheetView topLeftCell="A165" workbookViewId="0">
      <selection activeCell="H28" sqref="H28"/>
    </sheetView>
  </sheetViews>
  <sheetFormatPr defaultRowHeight="15"/>
  <cols>
    <col min="1" max="1" width="12.42578125" customWidth="1"/>
    <col min="2" max="2" width="10.140625" customWidth="1"/>
    <col min="3" max="3" width="11" customWidth="1"/>
    <col min="4" max="4" width="11.42578125" customWidth="1"/>
    <col min="5" max="5" width="10.7109375" customWidth="1"/>
  </cols>
  <sheetData>
    <row r="1" spans="1:8">
      <c r="A1" s="28" t="s">
        <v>12</v>
      </c>
      <c r="B1" s="28"/>
      <c r="C1" s="28"/>
      <c r="D1" s="28"/>
      <c r="E1" s="28"/>
      <c r="F1" s="28"/>
      <c r="G1" s="28"/>
      <c r="H1" s="28"/>
    </row>
    <row r="2" spans="1:8">
      <c r="A2" s="29" t="s">
        <v>20</v>
      </c>
      <c r="B2" s="29"/>
      <c r="C2" s="29"/>
      <c r="D2" s="29"/>
      <c r="E2" s="29"/>
      <c r="F2" s="29"/>
      <c r="G2" s="29"/>
      <c r="H2" s="29"/>
    </row>
    <row r="3" spans="1:8" ht="0.75" customHeight="1"/>
    <row r="4" spans="1:8" ht="30" customHeight="1">
      <c r="A4" s="4"/>
      <c r="B4" s="9" t="s">
        <v>84</v>
      </c>
      <c r="C4" s="9" t="s">
        <v>21</v>
      </c>
      <c r="D4" s="9" t="s">
        <v>22</v>
      </c>
      <c r="E4" s="9" t="s">
        <v>85</v>
      </c>
      <c r="F4" s="9" t="s">
        <v>86</v>
      </c>
      <c r="G4" s="9" t="s">
        <v>23</v>
      </c>
      <c r="H4" s="9" t="s">
        <v>87</v>
      </c>
    </row>
    <row r="5" spans="1:8">
      <c r="A5" s="2">
        <v>39753</v>
      </c>
      <c r="B5" s="4">
        <f>ВолгаТелеком!D3*Индекс!D3</f>
        <v>39.753050781253243</v>
      </c>
      <c r="C5" s="4">
        <f>Газпром!D3*Индекс!D3</f>
        <v>14.070271970144594</v>
      </c>
      <c r="D5" s="4">
        <f>Уралсвязь!D3*Индекс!D3</f>
        <v>-0.9377081293593611</v>
      </c>
      <c r="E5" s="4">
        <f>Мосэнерго!D3*Индекс!D3</f>
        <v>37.400204870734989</v>
      </c>
      <c r="F5" s="4">
        <f>Татнефть!D3*Индекс!D3</f>
        <v>48.377801941337033</v>
      </c>
      <c r="G5" s="4">
        <f>Лукойл!D3*Индекс!D3</f>
        <v>13.340006016935993</v>
      </c>
      <c r="H5" s="4">
        <f>'Холдинг МРСК'!D3*Индекс!D3</f>
        <v>30.91907655369517</v>
      </c>
    </row>
    <row r="6" spans="1:8">
      <c r="A6" s="2">
        <v>39757</v>
      </c>
      <c r="B6" s="4">
        <f>ВолгаТелеком!D4*Индекс!D4</f>
        <v>7.3003789236561731</v>
      </c>
      <c r="C6" s="4">
        <f>Газпром!D4*Индекс!D4</f>
        <v>83.702081353203468</v>
      </c>
      <c r="D6" s="4">
        <f>Уралсвязь!D4*Индекс!D4</f>
        <v>2.000531635959844</v>
      </c>
      <c r="E6" s="4">
        <f>Мосэнерго!D4*Индекс!D4</f>
        <v>-91.24030287238341</v>
      </c>
      <c r="F6" s="4">
        <f>Татнефть!D4*Индекс!D4</f>
        <v>83.30133514710117</v>
      </c>
      <c r="G6" s="4">
        <f>Лукойл!D4*Индекс!D4</f>
        <v>75.496408879914895</v>
      </c>
      <c r="H6" s="4">
        <f>'Холдинг МРСК'!D4*Индекс!D4</f>
        <v>16.051248785160354</v>
      </c>
    </row>
    <row r="7" spans="1:8">
      <c r="A7" s="2">
        <v>39758</v>
      </c>
      <c r="B7" s="4">
        <f>ВолгаТелеком!D5*Индекс!D5</f>
        <v>29.366075959516344</v>
      </c>
      <c r="C7" s="4">
        <f>Газпром!D5*Индекс!D5</f>
        <v>1.1797668841250788</v>
      </c>
      <c r="D7" s="4">
        <f>Уралсвязь!D5*Индекс!D5</f>
        <v>0.71702298692951405</v>
      </c>
      <c r="E7" s="4">
        <f>Мосэнерго!D5*Индекс!D5</f>
        <v>-16.718290597236841</v>
      </c>
      <c r="F7" s="4">
        <f>Татнефть!D5*Индекс!D5</f>
        <v>4.4219316218190414</v>
      </c>
      <c r="G7" s="4">
        <f>Лукойл!D5*Индекс!D5</f>
        <v>-1.4479362196611782</v>
      </c>
      <c r="H7" s="4">
        <f>'Холдинг МРСК'!D5*Индекс!D5</f>
        <v>5.4946873745644744</v>
      </c>
    </row>
    <row r="8" spans="1:8">
      <c r="A8" s="2">
        <v>39759</v>
      </c>
      <c r="B8" s="4">
        <f>ВолгаТелеком!D6*Индекс!D6</f>
        <v>35.058799399335989</v>
      </c>
      <c r="C8" s="4">
        <f>Газпром!D6*Индекс!D6</f>
        <v>56.664788904695875</v>
      </c>
      <c r="D8" s="4">
        <f>Уралсвязь!D6*Индекс!D6</f>
        <v>-1.9052726233275952</v>
      </c>
      <c r="E8" s="4">
        <f>Мосэнерго!D6*Индекс!D6</f>
        <v>-2.7524557950941544</v>
      </c>
      <c r="F8" s="4">
        <f>Татнефть!D6*Индекс!D6</f>
        <v>-2.8492062440080277</v>
      </c>
      <c r="G8" s="4">
        <f>Лукойл!D6*Индекс!D6</f>
        <v>7.117022039085958</v>
      </c>
      <c r="H8" s="4">
        <f>'Холдинг МРСК'!D6*Индекс!D6</f>
        <v>12.913641841695178</v>
      </c>
    </row>
    <row r="9" spans="1:8">
      <c r="A9" s="2">
        <v>39762</v>
      </c>
      <c r="B9" s="4">
        <f>ВолгаТелеком!D7*Индекс!D7</f>
        <v>7.8965158956862078</v>
      </c>
      <c r="C9" s="4">
        <f>Газпром!D7*Индекс!D7</f>
        <v>122.83924290542826</v>
      </c>
      <c r="D9" s="4">
        <f>Уралсвязь!D7*Индекс!D7</f>
        <v>159.88680644817612</v>
      </c>
      <c r="E9" s="4">
        <f>Мосэнерго!D7*Индекс!D7</f>
        <v>4.943944383535321</v>
      </c>
      <c r="F9" s="4">
        <f>Татнефть!D7*Индекс!D7</f>
        <v>107.55591094835887</v>
      </c>
      <c r="G9" s="4">
        <f>Лукойл!D7*Индекс!D7</f>
        <v>15.339226521847017</v>
      </c>
      <c r="H9" s="4">
        <f>'Холдинг МРСК'!D7*Индекс!D7</f>
        <v>19.441528304192531</v>
      </c>
    </row>
    <row r="10" spans="1:8">
      <c r="A10" s="2">
        <v>39763</v>
      </c>
      <c r="B10" s="4">
        <f>ВолгаТелеком!D8*Индекс!D8</f>
        <v>65.631193810175262</v>
      </c>
      <c r="C10" s="4">
        <f>Газпром!D8*Индекс!D8</f>
        <v>162.96181069036174</v>
      </c>
      <c r="D10" s="4">
        <f>Уралсвязь!D8*Индекс!D8</f>
        <v>4.0491680464160478</v>
      </c>
      <c r="E10" s="4">
        <f>Мосэнерго!D8*Индекс!D8</f>
        <v>64.968760890485399</v>
      </c>
      <c r="F10" s="4">
        <f>Татнефть!D8*Индекс!D8</f>
        <v>17.399138314115113</v>
      </c>
      <c r="G10" s="4">
        <f>Лукойл!D8*Индекс!D8</f>
        <v>118.16012580511023</v>
      </c>
      <c r="H10" s="4">
        <f>'Холдинг МРСК'!D8*Индекс!D8</f>
        <v>25.601219411946417</v>
      </c>
    </row>
    <row r="11" spans="1:8">
      <c r="A11" s="2">
        <v>39764</v>
      </c>
      <c r="B11" s="4">
        <f>ВолгаТелеком!D9*Индекс!D9</f>
        <v>72.418728666121766</v>
      </c>
      <c r="C11" s="4">
        <f>Газпром!D9*Индекс!D9</f>
        <v>26.67606959524651</v>
      </c>
      <c r="D11" s="4">
        <f>Уралсвязь!D9*Индекс!D9</f>
        <v>7.9716371058424489</v>
      </c>
      <c r="E11" s="4">
        <f>Мосэнерго!D9*Индекс!D9</f>
        <v>49.943910128811133</v>
      </c>
      <c r="F11" s="4">
        <f>Татнефть!D9*Индекс!D9</f>
        <v>61.943309284086062</v>
      </c>
      <c r="G11" s="4">
        <f>Лукойл!D9*Индекс!D9</f>
        <v>34.741173570386366</v>
      </c>
      <c r="H11" s="4">
        <f>'Холдинг МРСК'!D9*Индекс!D9</f>
        <v>31.057582451026754</v>
      </c>
    </row>
    <row r="12" spans="1:8">
      <c r="A12" s="2">
        <v>39765</v>
      </c>
      <c r="B12" s="4">
        <f>ВолгаТелеком!D10*Индекс!D10</f>
        <v>52.848948435927227</v>
      </c>
      <c r="C12" s="4">
        <f>Газпром!D10*Индекс!D10</f>
        <v>49.462681141043092</v>
      </c>
      <c r="D12" s="4">
        <f>Уралсвязь!D10*Индекс!D10</f>
        <v>-1.0736693908250978</v>
      </c>
      <c r="E12" s="4">
        <f>Мосэнерго!D10*Индекс!D10</f>
        <v>-1.3218423983727547</v>
      </c>
      <c r="F12" s="4">
        <f>Татнефть!D10*Индекс!D10</f>
        <v>0.29687878587174754</v>
      </c>
      <c r="G12" s="4">
        <f>Лукойл!D10*Индекс!D10</f>
        <v>24.321478525361329</v>
      </c>
      <c r="H12" s="4">
        <f>'Холдинг МРСК'!D10*Индекс!D10</f>
        <v>-31.297106553314386</v>
      </c>
    </row>
    <row r="13" spans="1:8">
      <c r="A13" s="2">
        <v>39766</v>
      </c>
      <c r="B13" s="4">
        <f>ВолгаТелеком!D11*Индекс!D11</f>
        <v>51.387976110136513</v>
      </c>
      <c r="C13" s="4">
        <f>Газпром!D11*Индекс!D11</f>
        <v>93.867375871092293</v>
      </c>
      <c r="D13" s="4">
        <f>Уралсвязь!D11*Индекс!D11</f>
        <v>1.95516967260812</v>
      </c>
      <c r="E13" s="4">
        <f>Мосэнерго!D11*Индекс!D11</f>
        <v>2.7395304948567891</v>
      </c>
      <c r="F13" s="4">
        <f>Татнефть!D11*Индекс!D11</f>
        <v>1.5692978137916915</v>
      </c>
      <c r="G13" s="4">
        <f>Лукойл!D11*Индекс!D11</f>
        <v>59.686135013337477</v>
      </c>
      <c r="H13" s="4">
        <f>'Холдинг МРСК'!D11*Индекс!D11</f>
        <v>-14.387129433115742</v>
      </c>
    </row>
    <row r="14" spans="1:8">
      <c r="A14" s="2">
        <v>39769</v>
      </c>
      <c r="B14" s="4">
        <f>ВолгаТелеком!D12*Индекс!D12</f>
        <v>10.9769751707755</v>
      </c>
      <c r="C14" s="4">
        <f>Газпром!D12*Индекс!D12</f>
        <v>4.5334766319305304</v>
      </c>
      <c r="D14" s="4">
        <f>Уралсвязь!D12*Индекс!D12</f>
        <v>7.1558880813707262</v>
      </c>
      <c r="E14" s="4">
        <f>Мосэнерго!D12*Индекс!D12</f>
        <v>0.99328966647311345</v>
      </c>
      <c r="F14" s="4">
        <f>Татнефть!D12*Индекс!D12</f>
        <v>1.1237279618097706</v>
      </c>
      <c r="G14" s="4">
        <f>Лукойл!D12*Индекс!D12</f>
        <v>9.0348597910180501</v>
      </c>
      <c r="H14" s="4">
        <f>'Холдинг МРСК'!D12*Индекс!D12</f>
        <v>1.8872736574143463</v>
      </c>
    </row>
    <row r="15" spans="1:8">
      <c r="A15" s="2">
        <v>39770</v>
      </c>
      <c r="B15" s="4">
        <f>ВолгаТелеком!D13*Индекс!D13</f>
        <v>-1.5071058801338959</v>
      </c>
      <c r="C15" s="4">
        <f>Газпром!D13*Индекс!D13</f>
        <v>-0.13862788626444458</v>
      </c>
      <c r="D15" s="4">
        <f>Уралсвязь!D13*Индекс!D13</f>
        <v>-0.13863350286327233</v>
      </c>
      <c r="E15" s="4">
        <f>Мосэнерго!D13*Индекс!D13</f>
        <v>-1.6495582942988103</v>
      </c>
      <c r="F15" s="4">
        <f>Татнефть!D13*Индекс!D13</f>
        <v>-2.9087270636873757</v>
      </c>
      <c r="G15" s="4">
        <f>Лукойл!D13*Индекс!D13</f>
        <v>2.5097423055103305</v>
      </c>
      <c r="H15" s="4">
        <f>'Холдинг МРСК'!D13*Индекс!D13</f>
        <v>3.4810973156021023</v>
      </c>
    </row>
    <row r="16" spans="1:8">
      <c r="A16" s="2">
        <v>39771</v>
      </c>
      <c r="B16" s="4">
        <f>ВолгаТелеком!D14*Индекс!D14</f>
        <v>10.856281319526154</v>
      </c>
      <c r="C16" s="4">
        <f>Газпром!D14*Индекс!D14</f>
        <v>63.343883324509648</v>
      </c>
      <c r="D16" s="4">
        <f>Уралсвязь!D14*Индекс!D14</f>
        <v>3.2937905332239055</v>
      </c>
      <c r="E16" s="4">
        <f>Мосэнерго!D14*Индекс!D14</f>
        <v>34.235728225617017</v>
      </c>
      <c r="F16" s="4">
        <f>Татнефть!D14*Индекс!D14</f>
        <v>44.110834992688069</v>
      </c>
      <c r="G16" s="4">
        <f>Лукойл!D14*Индекс!D14</f>
        <v>36.288965080181086</v>
      </c>
      <c r="H16" s="4">
        <f>'Холдинг МРСК'!D14*Индекс!D14</f>
        <v>7.0431808856851781</v>
      </c>
    </row>
    <row r="17" spans="1:8">
      <c r="A17" s="2">
        <v>39772</v>
      </c>
      <c r="B17" s="4">
        <f>ВолгаТелеком!D15*Индекс!D15</f>
        <v>9.6898669506459747</v>
      </c>
      <c r="C17" s="4">
        <f>Газпром!D15*Индекс!D15</f>
        <v>12.6536595770578</v>
      </c>
      <c r="D17" s="4">
        <f>Уралсвязь!D15*Индекс!D15</f>
        <v>-0.99063354012079918</v>
      </c>
      <c r="E17" s="4">
        <f>Мосэнерго!D15*Индекс!D15</f>
        <v>-1.6563369565463462</v>
      </c>
      <c r="F17" s="4">
        <f>Татнефть!D15*Индекс!D15</f>
        <v>20.859871369632025</v>
      </c>
      <c r="G17" s="4">
        <f>Лукойл!D15*Индекс!D15</f>
        <v>18.045017231908446</v>
      </c>
      <c r="H17" s="4">
        <f>'Холдинг МРСК'!D15*Индекс!D15</f>
        <v>-10.590955260795283</v>
      </c>
    </row>
    <row r="18" spans="1:8">
      <c r="A18" s="2">
        <v>39773</v>
      </c>
      <c r="B18" s="4">
        <f>ВолгаТелеком!D16*Индекс!D16</f>
        <v>-7.1613593166831304</v>
      </c>
      <c r="C18" s="4">
        <f>Газпром!D16*Индекс!D16</f>
        <v>4.7530134262124868</v>
      </c>
      <c r="D18" s="4">
        <f>Уралсвязь!D16*Индекс!D16</f>
        <v>-2.1522127244288023</v>
      </c>
      <c r="E18" s="4">
        <f>Мосэнерго!D16*Индекс!D16</f>
        <v>-3.1091982916771683</v>
      </c>
      <c r="F18" s="4">
        <f>Татнефть!D16*Индекс!D16</f>
        <v>45.376453747624602</v>
      </c>
      <c r="G18" s="4">
        <f>Лукойл!D16*Индекс!D16</f>
        <v>17.352138685349487</v>
      </c>
      <c r="H18" s="4">
        <f>'Холдинг МРСК'!D16*Индекс!D16</f>
        <v>35.099835252530269</v>
      </c>
    </row>
    <row r="19" spans="1:8">
      <c r="A19" s="2">
        <v>39776</v>
      </c>
      <c r="B19" s="4">
        <f>ВолгаТелеком!D17*Индекс!D17</f>
        <v>63.791098144961339</v>
      </c>
      <c r="C19" s="4">
        <f>Газпром!D17*Индекс!D17</f>
        <v>209.96464808078397</v>
      </c>
      <c r="D19" s="4">
        <f>Уралсвязь!D17*Индекс!D17</f>
        <v>4.2561474797141194</v>
      </c>
      <c r="E19" s="4">
        <f>Мосэнерго!D17*Индекс!D17</f>
        <v>16.865424705832798</v>
      </c>
      <c r="F19" s="4">
        <f>Татнефть!D17*Индекс!D17</f>
        <v>40.027212097633125</v>
      </c>
      <c r="G19" s="4">
        <f>Лукойл!D17*Индекс!D17</f>
        <v>99.959509758872329</v>
      </c>
      <c r="H19" s="4">
        <f>'Холдинг МРСК'!D17*Индекс!D17</f>
        <v>160.51360265391037</v>
      </c>
    </row>
    <row r="20" spans="1:8">
      <c r="A20" s="2">
        <v>39777</v>
      </c>
      <c r="B20" s="4">
        <f>ВолгаТелеком!D18*Индекс!D18</f>
        <v>-4.424410481734891</v>
      </c>
      <c r="C20" s="4">
        <f>Газпром!D18*Индекс!D18</f>
        <v>8.4999359639476744</v>
      </c>
      <c r="D20" s="4">
        <f>Уралсвязь!D18*Индекс!D18</f>
        <v>1.5563772036043122</v>
      </c>
      <c r="E20" s="4">
        <f>Мосэнерго!D18*Индекс!D18</f>
        <v>1.1818599192097614</v>
      </c>
      <c r="F20" s="4">
        <f>Татнефть!D18*Индекс!D18</f>
        <v>1.3685125094791515</v>
      </c>
      <c r="G20" s="4">
        <f>Лукойл!D18*Индекс!D18</f>
        <v>5.8109747212186118</v>
      </c>
      <c r="H20" s="4">
        <f>'Холдинг МРСК'!D18*Индекс!D18</f>
        <v>-8.6169222300197692</v>
      </c>
    </row>
    <row r="21" spans="1:8">
      <c r="A21" s="2">
        <v>39778</v>
      </c>
      <c r="B21" s="4">
        <f>ВолгаТелеком!D19*Индекс!D19</f>
        <v>-2.2263327055588342</v>
      </c>
      <c r="C21" s="4">
        <f>Газпром!D19*Индекс!D19</f>
        <v>2.4603391291825445</v>
      </c>
      <c r="D21" s="4">
        <f>Уралсвязь!D19*Индекс!D19</f>
        <v>-0.6305570003969545</v>
      </c>
      <c r="E21" s="4">
        <f>Мосэнерго!D19*Индекс!D19</f>
        <v>-0.91093539508721866</v>
      </c>
      <c r="F21" s="4">
        <f>Татнефть!D19*Индекс!D19</f>
        <v>11.228342171095434</v>
      </c>
      <c r="G21" s="4">
        <f>Лукойл!D19*Индекс!D19</f>
        <v>-7.6668289485557057</v>
      </c>
      <c r="H21" s="4">
        <f>'Холдинг МРСК'!D19*Индекс!D19</f>
        <v>0.18613737343332981</v>
      </c>
    </row>
    <row r="22" spans="1:8">
      <c r="A22" s="2">
        <v>39779</v>
      </c>
      <c r="B22" s="4">
        <f>ВолгаТелеком!D20*Индекс!D20</f>
        <v>1.7987126801384845</v>
      </c>
      <c r="C22" s="4">
        <f>Газпром!D20*Индекс!D20</f>
        <v>-1.8517602786885774</v>
      </c>
      <c r="D22" s="4">
        <f>Уралсвязь!D20*Индекс!D20</f>
        <v>-10.359812733170312</v>
      </c>
      <c r="E22" s="4">
        <f>Мосэнерго!D20*Индекс!D20</f>
        <v>1.1184731977228584</v>
      </c>
      <c r="F22" s="4">
        <f>Татнефть!D20*Индекс!D20</f>
        <v>-2.7696995300766161</v>
      </c>
      <c r="G22" s="4">
        <f>Лукойл!D20*Индекс!D20</f>
        <v>2.1115890599966045</v>
      </c>
      <c r="H22" s="4">
        <f>'Холдинг МРСК'!D20*Индекс!D20</f>
        <v>0.50061449314472017</v>
      </c>
    </row>
    <row r="23" spans="1:8">
      <c r="A23" s="2">
        <v>39780</v>
      </c>
      <c r="B23" s="4">
        <f>ВолгаТелеком!D21*Индекс!D21</f>
        <v>4.5048262021703964</v>
      </c>
      <c r="C23" s="4">
        <f>Газпром!D21*Индекс!D21</f>
        <v>13.530356348548953</v>
      </c>
      <c r="D23" s="4">
        <f>Уралсвязь!D21*Индекс!D21</f>
        <v>-2.7891653949463135</v>
      </c>
      <c r="E23" s="4">
        <f>Мосэнерго!D21*Индекс!D21</f>
        <v>51.858183777501047</v>
      </c>
      <c r="F23" s="4">
        <f>Татнефть!D21*Индекс!D21</f>
        <v>-28.295623759085718</v>
      </c>
      <c r="G23" s="4">
        <f>Лукойл!D21*Индекс!D21</f>
        <v>14.503009694922804</v>
      </c>
      <c r="H23" s="4">
        <f>'Холдинг МРСК'!D21*Индекс!D21</f>
        <v>62.323920234418544</v>
      </c>
    </row>
    <row r="24" spans="1:8">
      <c r="A24" s="2">
        <v>39783</v>
      </c>
      <c r="B24" s="4">
        <f>ВолгаТелеком!D22*Индекс!D22</f>
        <v>0.36321822811618087</v>
      </c>
      <c r="C24" s="4">
        <f>Газпром!D22*Индекс!D22</f>
        <v>8.1043821378641177</v>
      </c>
      <c r="D24" s="4">
        <f>Уралсвязь!D22*Индекс!D22</f>
        <v>-8.1996821591240625</v>
      </c>
      <c r="E24" s="4">
        <f>Мосэнерго!D22*Индекс!D22</f>
        <v>-0.99485456638704617</v>
      </c>
      <c r="F24" s="4">
        <f>Татнефть!D22*Индекс!D22</f>
        <v>13.070622924802299</v>
      </c>
      <c r="G24" s="4">
        <f>Лукойл!D22*Индекс!D22</f>
        <v>10.42554858183102</v>
      </c>
      <c r="H24" s="4">
        <f>'Холдинг МРСК'!D22*Индекс!D22</f>
        <v>0.28668871761044923</v>
      </c>
    </row>
    <row r="25" spans="1:8">
      <c r="A25" s="2">
        <v>39784</v>
      </c>
      <c r="B25" s="4">
        <f>ВолгаТелеком!D23*Индекс!D23</f>
        <v>5.5688138794350106</v>
      </c>
      <c r="C25" s="4">
        <f>Газпром!D23*Индекс!D23</f>
        <v>-3.9170470026218323</v>
      </c>
      <c r="D25" s="4">
        <f>Уралсвязь!D23*Индекс!D23</f>
        <v>0.79055823603880182</v>
      </c>
      <c r="E25" s="4">
        <f>Мосэнерго!D23*Индекс!D23</f>
        <v>2.1845500067248689</v>
      </c>
      <c r="F25" s="4">
        <f>Татнефть!D23*Индекс!D23</f>
        <v>6.1999708836248502</v>
      </c>
      <c r="G25" s="4">
        <f>Лукойл!D23*Индекс!D23</f>
        <v>1.6471425122865636E-2</v>
      </c>
      <c r="H25" s="4">
        <f>'Холдинг МРСК'!D23*Индекс!D23</f>
        <v>0.50875247846386074</v>
      </c>
    </row>
    <row r="26" spans="1:8">
      <c r="A26" s="2">
        <v>39785</v>
      </c>
      <c r="B26" s="4">
        <f>ВолгаТелеком!D24*Индекс!D24</f>
        <v>5.2538633325826067</v>
      </c>
      <c r="C26" s="4">
        <f>Газпром!D24*Индекс!D24</f>
        <v>1.5518276519827878</v>
      </c>
      <c r="D26" s="4">
        <f>Уралсвязь!D24*Индекс!D24</f>
        <v>0.2294027319663903</v>
      </c>
      <c r="E26" s="4">
        <f>Мосэнерго!D24*Индекс!D24</f>
        <v>0.42434750247677011</v>
      </c>
      <c r="F26" s="4">
        <f>Татнефть!D24*Индекс!D24</f>
        <v>1.2351055272592486</v>
      </c>
      <c r="G26" s="4">
        <f>Лукойл!D24*Индекс!D24</f>
        <v>-3.3349205161822576E-2</v>
      </c>
      <c r="H26" s="4">
        <f>'Холдинг МРСК'!D24*Индекс!D24</f>
        <v>-1.6024825476886766E-2</v>
      </c>
    </row>
    <row r="27" spans="1:8">
      <c r="A27" s="2">
        <v>39786</v>
      </c>
      <c r="B27" s="4">
        <f>ВолгаТелеком!D25*Индекс!D25</f>
        <v>13.085967746483206</v>
      </c>
      <c r="C27" s="4">
        <f>Газпром!D25*Индекс!D25</f>
        <v>4.4235692759016203</v>
      </c>
      <c r="D27" s="4">
        <f>Уралсвязь!D25*Индекс!D25</f>
        <v>0.5717260121915223</v>
      </c>
      <c r="E27" s="4">
        <f>Мосэнерго!D25*Индекс!D25</f>
        <v>3.8157340561220936</v>
      </c>
      <c r="F27" s="4">
        <f>Татнефть!D25*Индекс!D25</f>
        <v>0.50271502169704496</v>
      </c>
      <c r="G27" s="4">
        <f>Лукойл!D25*Индекс!D25</f>
        <v>-1.3042055773700116</v>
      </c>
      <c r="H27" s="4">
        <f>'Холдинг МРСК'!D25*Индекс!D25</f>
        <v>1.3766148765528323</v>
      </c>
    </row>
    <row r="28" spans="1:8">
      <c r="A28" s="2">
        <v>39787</v>
      </c>
      <c r="B28" s="4">
        <f>ВолгаТелеком!D26*Индекс!D26</f>
        <v>6.9047835309115548</v>
      </c>
      <c r="C28" s="4">
        <f>Газпром!D26*Индекс!D26</f>
        <v>53.395938524146267</v>
      </c>
      <c r="D28" s="4">
        <f>Уралсвязь!D26*Индекс!D26</f>
        <v>-10.807258552840707</v>
      </c>
      <c r="E28" s="4">
        <f>Мосэнерго!D26*Индекс!D26</f>
        <v>-3.0536235419258486</v>
      </c>
      <c r="F28" s="4">
        <f>Татнефть!D26*Индекс!D26</f>
        <v>8.1105392191780172</v>
      </c>
      <c r="G28" s="4">
        <f>Лукойл!D26*Индекс!D26</f>
        <v>36.229194180974162</v>
      </c>
      <c r="H28" s="4">
        <f>'Холдинг МРСК'!D26*Индекс!D26</f>
        <v>1.9790369874135558</v>
      </c>
    </row>
    <row r="29" spans="1:8">
      <c r="A29" s="2">
        <v>39790</v>
      </c>
      <c r="B29" s="4">
        <f>ВолгаТелеком!D27*Индекс!D27</f>
        <v>3.4285935728242047</v>
      </c>
      <c r="C29" s="4">
        <f>Газпром!D27*Индекс!D27</f>
        <v>-1.5376040372406143</v>
      </c>
      <c r="D29" s="4">
        <f>Уралсвязь!D27*Индекс!D27</f>
        <v>2.8905401004974274</v>
      </c>
      <c r="E29" s="4">
        <f>Мосэнерго!D27*Индекс!D27</f>
        <v>-0.56530809671151228</v>
      </c>
      <c r="F29" s="4">
        <f>Татнефть!D27*Индекс!D27</f>
        <v>4.3007234468608155</v>
      </c>
      <c r="G29" s="4">
        <f>Лукойл!D27*Индекс!D27</f>
        <v>7.9864190669042818</v>
      </c>
      <c r="H29" s="4">
        <f>'Холдинг МРСК'!D27*Индекс!D27</f>
        <v>-0.2483734406477785</v>
      </c>
    </row>
    <row r="30" spans="1:8">
      <c r="A30" s="2">
        <v>39791</v>
      </c>
      <c r="B30" s="4">
        <f>ВолгаТелеком!D28*Индекс!D28</f>
        <v>0.94627748461126626</v>
      </c>
      <c r="C30" s="4">
        <f>Газпром!D28*Индекс!D28</f>
        <v>-1.3554439596330727</v>
      </c>
      <c r="D30" s="4">
        <f>Уралсвязь!D28*Индекс!D28</f>
        <v>-22.049942483669099</v>
      </c>
      <c r="E30" s="4">
        <f>Мосэнерго!D28*Индекс!D28</f>
        <v>-0.84468058219362951</v>
      </c>
      <c r="F30" s="4">
        <f>Татнефть!D28*Индекс!D28</f>
        <v>23.265751006044297</v>
      </c>
      <c r="G30" s="4">
        <f>Лукойл!D28*Индекс!D28</f>
        <v>0.45024960813216036</v>
      </c>
      <c r="H30" s="4">
        <f>'Холдинг МРСК'!D28*Индекс!D28</f>
        <v>0.10227344283160567</v>
      </c>
    </row>
    <row r="31" spans="1:8">
      <c r="A31" s="2">
        <v>39792</v>
      </c>
      <c r="B31" s="4">
        <f>ВолгаТелеком!D29*Индекс!D29</f>
        <v>0.52343312403616726</v>
      </c>
      <c r="C31" s="4">
        <f>Газпром!D29*Индекс!D29</f>
        <v>-0.2220180430169269</v>
      </c>
      <c r="D31" s="4">
        <f>Уралсвязь!D29*Индекс!D29</f>
        <v>7.2523630670262049</v>
      </c>
      <c r="E31" s="4">
        <f>Мосэнерго!D29*Индекс!D29</f>
        <v>-0.82649995968891976</v>
      </c>
      <c r="F31" s="4">
        <f>Татнефть!D29*Индекс!D29</f>
        <v>4.0260017558385783</v>
      </c>
      <c r="G31" s="4">
        <f>Лукойл!D29*Индекс!D29</f>
        <v>9.65755963763295</v>
      </c>
      <c r="H31" s="4">
        <f>'Холдинг МРСК'!D29*Индекс!D29</f>
        <v>0.69283318480179235</v>
      </c>
    </row>
    <row r="32" spans="1:8">
      <c r="A32" s="2">
        <v>39793</v>
      </c>
      <c r="B32" s="4">
        <f>ВолгаТелеком!D30*Индекс!D30</f>
        <v>-3.2960247387271449</v>
      </c>
      <c r="C32" s="4">
        <f>Газпром!D30*Индекс!D30</f>
        <v>7.929942019089542</v>
      </c>
      <c r="D32" s="4">
        <f>Уралсвязь!D30*Индекс!D30</f>
        <v>-12.741253125587171</v>
      </c>
      <c r="E32" s="4">
        <f>Мосэнерго!D30*Индекс!D30</f>
        <v>1.7323800438579133</v>
      </c>
      <c r="F32" s="4">
        <f>Татнефть!D30*Индекс!D30</f>
        <v>11.887424233164602</v>
      </c>
      <c r="G32" s="4">
        <f>Лукойл!D30*Индекс!D30</f>
        <v>5.298006044933075</v>
      </c>
      <c r="H32" s="4">
        <f>'Холдинг МРСК'!D30*Индекс!D30</f>
        <v>0.56402589731257791</v>
      </c>
    </row>
    <row r="33" spans="1:8">
      <c r="A33" s="2">
        <v>39794</v>
      </c>
      <c r="B33" s="4">
        <f>ВолгаТелеком!D31*Индекс!D31</f>
        <v>39.154951496041953</v>
      </c>
      <c r="C33" s="4">
        <f>Газпром!D31*Индекс!D31</f>
        <v>33.011654217419618</v>
      </c>
      <c r="D33" s="4">
        <f>Уралсвязь!D31*Индекс!D31</f>
        <v>0.30564747702602607</v>
      </c>
      <c r="E33" s="4">
        <f>Мосэнерго!D31*Индекс!D31</f>
        <v>0.23319026741041421</v>
      </c>
      <c r="F33" s="4">
        <f>Татнефть!D31*Индекс!D31</f>
        <v>5.1847310650709675</v>
      </c>
      <c r="G33" s="4">
        <f>Лукойл!D31*Индекс!D31</f>
        <v>55.975223177071058</v>
      </c>
      <c r="H33" s="4">
        <f>'Холдинг МРСК'!D31*Индекс!D31</f>
        <v>17.625208716644917</v>
      </c>
    </row>
    <row r="34" spans="1:8">
      <c r="A34" s="2">
        <v>39797</v>
      </c>
      <c r="B34" s="4">
        <f>ВолгаТелеком!D32*Индекс!D32</f>
        <v>1.1266857416285334</v>
      </c>
      <c r="C34" s="4">
        <f>Газпром!D32*Индекс!D32</f>
        <v>-4.9578518974244444E-2</v>
      </c>
      <c r="D34" s="4">
        <f>Уралсвязь!D32*Индекс!D32</f>
        <v>-0.5668071544449983</v>
      </c>
      <c r="E34" s="4">
        <f>Мосэнерго!D32*Индекс!D32</f>
        <v>0.16867912376485453</v>
      </c>
      <c r="F34" s="4">
        <f>Татнефть!D32*Индекс!D32</f>
        <v>-0.4677410025242979</v>
      </c>
      <c r="G34" s="4">
        <f>Лукойл!D32*Индекс!D32</f>
        <v>-0.35736239486634136</v>
      </c>
      <c r="H34" s="4">
        <f>'Холдинг МРСК'!D32*Индекс!D32</f>
        <v>-1.4076174754554869</v>
      </c>
    </row>
    <row r="35" spans="1:8">
      <c r="A35" s="2">
        <v>39798</v>
      </c>
      <c r="B35" s="4">
        <f>ВолгаТелеком!D33*Индекс!D33</f>
        <v>-0.22980940239844894</v>
      </c>
      <c r="C35" s="4">
        <f>Газпром!D33*Индекс!D33</f>
        <v>-1.4285485336511272</v>
      </c>
      <c r="D35" s="4">
        <f>Уралсвязь!D33*Индекс!D33</f>
        <v>-0.39461681240944047</v>
      </c>
      <c r="E35" s="4">
        <f>Мосэнерго!D33*Индекс!D33</f>
        <v>-0.51129793559131564</v>
      </c>
      <c r="F35" s="4">
        <f>Татнефть!D33*Индекс!D33</f>
        <v>-6.0105279051628026E-2</v>
      </c>
      <c r="G35" s="4">
        <f>Лукойл!D33*Индекс!D33</f>
        <v>-0.6278329726309938</v>
      </c>
      <c r="H35" s="4">
        <f>'Холдинг МРСК'!D33*Индекс!D33</f>
        <v>3.3527521313425246</v>
      </c>
    </row>
    <row r="36" spans="1:8">
      <c r="A36" s="2">
        <v>39799</v>
      </c>
      <c r="B36" s="4">
        <f>ВолгаТелеком!D34*Индекс!D34</f>
        <v>6.0192380719105829</v>
      </c>
      <c r="C36" s="4">
        <f>Газпром!D34*Индекс!D34</f>
        <v>16.604972768639307</v>
      </c>
      <c r="D36" s="4">
        <f>Уралсвязь!D34*Индекс!D34</f>
        <v>35.085433372775931</v>
      </c>
      <c r="E36" s="4">
        <f>Мосэнерго!D34*Индекс!D34</f>
        <v>2.0589765370674238</v>
      </c>
      <c r="F36" s="4">
        <f>Татнефть!D34*Индекс!D34</f>
        <v>16.517049431767848</v>
      </c>
      <c r="G36" s="4">
        <f>Лукойл!D34*Индекс!D34</f>
        <v>23.249773684454169</v>
      </c>
      <c r="H36" s="4">
        <f>'Холдинг МРСК'!D34*Индекс!D34</f>
        <v>27.989123546418309</v>
      </c>
    </row>
    <row r="37" spans="1:8">
      <c r="A37" s="2">
        <v>39800</v>
      </c>
      <c r="B37" s="4">
        <f>ВолгаТелеком!D35*Индекс!D35</f>
        <v>0.83008726868599136</v>
      </c>
      <c r="C37" s="4">
        <f>Газпром!D35*Индекс!D35</f>
        <v>57.226881761751024</v>
      </c>
      <c r="D37" s="4">
        <f>Уралсвязь!D35*Индекс!D35</f>
        <v>-0.30466552404364666</v>
      </c>
      <c r="E37" s="4">
        <f>Мосэнерго!D35*Индекс!D35</f>
        <v>-4.5744163867698759</v>
      </c>
      <c r="F37" s="4">
        <f>Татнефть!D35*Индекс!D35</f>
        <v>60.23766851197832</v>
      </c>
      <c r="G37" s="4">
        <f>Лукойл!D35*Индекс!D35</f>
        <v>49.441212158591085</v>
      </c>
      <c r="H37" s="4">
        <f>'Холдинг МРСК'!D35*Индекс!D35</f>
        <v>44.432479738377808</v>
      </c>
    </row>
    <row r="38" spans="1:8">
      <c r="A38" s="2">
        <v>39801</v>
      </c>
      <c r="B38" s="4">
        <f>ВолгаТелеком!D36*Индекс!D36</f>
        <v>-31.30735082913672</v>
      </c>
      <c r="C38" s="4">
        <f>Газпром!D36*Индекс!D36</f>
        <v>13.50873275738922</v>
      </c>
      <c r="D38" s="4">
        <f>Уралсвязь!D36*Индекс!D36</f>
        <v>1.8035398577236361</v>
      </c>
      <c r="E38" s="4">
        <f>Мосэнерго!D36*Индекс!D36</f>
        <v>17.546916896206003</v>
      </c>
      <c r="F38" s="4">
        <f>Татнефть!D36*Индекс!D36</f>
        <v>2.1590472687421363</v>
      </c>
      <c r="G38" s="4">
        <f>Лукойл!D36*Индекс!D36</f>
        <v>4.5847125417046461</v>
      </c>
      <c r="H38" s="4">
        <f>'Холдинг МРСК'!D36*Индекс!D36</f>
        <v>7.0469274706804281</v>
      </c>
    </row>
    <row r="39" spans="1:8">
      <c r="A39" s="2">
        <v>39804</v>
      </c>
      <c r="B39" s="4">
        <f>ВолгаТелеком!D37*Индекс!D37</f>
        <v>13.172630992896828</v>
      </c>
      <c r="C39" s="4">
        <f>Газпром!D37*Индекс!D37</f>
        <v>19.036890649005155</v>
      </c>
      <c r="D39" s="4">
        <f>Уралсвязь!D37*Индекс!D37</f>
        <v>0.99528788992634309</v>
      </c>
      <c r="E39" s="4">
        <f>Мосэнерго!D37*Индекс!D37</f>
        <v>-12.711010353691856</v>
      </c>
      <c r="F39" s="4">
        <f>Татнефть!D37*Индекс!D37</f>
        <v>18.485458012836531</v>
      </c>
      <c r="G39" s="4">
        <f>Лукойл!D37*Индекс!D37</f>
        <v>25.214917108342576</v>
      </c>
      <c r="H39" s="4">
        <f>'Холдинг МРСК'!D37*Индекс!D37</f>
        <v>15.482233074267585</v>
      </c>
    </row>
    <row r="40" spans="1:8">
      <c r="A40" s="2">
        <v>39805</v>
      </c>
      <c r="B40" s="4">
        <f>ВолгаТелеком!D38*Индекс!D38</f>
        <v>-10.242143471392804</v>
      </c>
      <c r="C40" s="4">
        <f>Газпром!D38*Индекс!D38</f>
        <v>-2.5072097759017238</v>
      </c>
      <c r="D40" s="4">
        <f>Уралсвязь!D38*Индекс!D38</f>
        <v>1.313257203127794</v>
      </c>
      <c r="E40" s="4">
        <f>Мосэнерго!D38*Индекс!D38</f>
        <v>3.3345215822845362</v>
      </c>
      <c r="F40" s="4">
        <f>Татнефть!D38*Индекс!D38</f>
        <v>-8.944678788863536</v>
      </c>
      <c r="G40" s="4">
        <f>Лукойл!D38*Индекс!D38</f>
        <v>-9.6431633451335568</v>
      </c>
      <c r="H40" s="4">
        <f>'Холдинг МРСК'!D38*Индекс!D38</f>
        <v>-3.192545088642202</v>
      </c>
    </row>
    <row r="41" spans="1:8">
      <c r="A41" s="2">
        <v>39806</v>
      </c>
      <c r="B41" s="4">
        <f>ВолгаТелеком!D39*Индекс!D39</f>
        <v>-3.1344448939670988</v>
      </c>
      <c r="C41" s="4">
        <f>Газпром!D39*Индекс!D39</f>
        <v>3.0626385349817467</v>
      </c>
      <c r="D41" s="4">
        <f>Уралсвязь!D39*Индекс!D39</f>
        <v>0.93540920016676554</v>
      </c>
      <c r="E41" s="4">
        <f>Мосэнерго!D39*Индекс!D39</f>
        <v>7.449720471423884</v>
      </c>
      <c r="F41" s="4">
        <f>Татнефть!D39*Индекс!D39</f>
        <v>-0.21965759580477298</v>
      </c>
      <c r="G41" s="4">
        <f>Лукойл!D39*Индекс!D39</f>
        <v>12.882277472567305</v>
      </c>
      <c r="H41" s="4">
        <f>'Холдинг МРСК'!D39*Индекс!D39</f>
        <v>-1.2157927244474689</v>
      </c>
    </row>
    <row r="42" spans="1:8">
      <c r="A42" s="2">
        <v>39807</v>
      </c>
      <c r="B42" s="4">
        <f>ВолгаТелеком!D40*Индекс!D40</f>
        <v>1.1144465899740055</v>
      </c>
      <c r="C42" s="4">
        <f>Газпром!D40*Индекс!D40</f>
        <v>1.0314004813312374</v>
      </c>
      <c r="D42" s="4">
        <f>Уралсвязь!D40*Индекс!D40</f>
        <v>2.0697129660437921</v>
      </c>
      <c r="E42" s="4">
        <f>Мосэнерго!D40*Индекс!D40</f>
        <v>-1.8692453198324572</v>
      </c>
      <c r="F42" s="4">
        <f>Татнефть!D40*Индекс!D40</f>
        <v>0.51577795100024892</v>
      </c>
      <c r="G42" s="4">
        <f>Лукойл!D40*Индекс!D40</f>
        <v>5.0926163417284904</v>
      </c>
      <c r="H42" s="4">
        <f>'Холдинг МРСК'!D40*Индекс!D40</f>
        <v>0.37748659367837256</v>
      </c>
    </row>
    <row r="43" spans="1:8">
      <c r="A43" s="2">
        <v>39808</v>
      </c>
      <c r="B43" s="4">
        <f>ВолгаТелеком!D41*Индекс!D41</f>
        <v>-1.2766081282984168E-2</v>
      </c>
      <c r="C43" s="4">
        <f>Газпром!D41*Индекс!D41</f>
        <v>1.6851704157257952</v>
      </c>
      <c r="D43" s="4">
        <f>Уралсвязь!D41*Индекс!D41</f>
        <v>2.1749301764639131</v>
      </c>
      <c r="E43" s="4">
        <f>Мосэнерго!D41*Индекс!D41</f>
        <v>0.44513873914731561</v>
      </c>
      <c r="F43" s="4">
        <f>Татнефть!D41*Индекс!D41</f>
        <v>0.1451363828579055</v>
      </c>
      <c r="G43" s="4">
        <f>Лукойл!D41*Индекс!D41</f>
        <v>-1.1027718483396569</v>
      </c>
      <c r="H43" s="4">
        <f>'Холдинг МРСК'!D41*Индекс!D41</f>
        <v>0.10458443829659088</v>
      </c>
    </row>
    <row r="44" spans="1:8">
      <c r="A44" s="2">
        <v>39811</v>
      </c>
      <c r="B44" s="4">
        <f>ВолгаТелеком!D42*Индекс!D42</f>
        <v>1.9888408896959129</v>
      </c>
      <c r="C44" s="4">
        <f>Газпром!D42*Индекс!D42</f>
        <v>2.9872519769026544</v>
      </c>
      <c r="D44" s="4">
        <f>Уралсвязь!D42*Индекс!D42</f>
        <v>0.88025848122023742</v>
      </c>
      <c r="E44" s="4">
        <f>Мосэнерго!D42*Индекс!D42</f>
        <v>-3.5314936894249245</v>
      </c>
      <c r="F44" s="4">
        <f>Татнефть!D42*Индекс!D42</f>
        <v>0.98462191496146412</v>
      </c>
      <c r="G44" s="4">
        <f>Лукойл!D42*Индекс!D42</f>
        <v>11.183940695509181</v>
      </c>
      <c r="H44" s="4">
        <f>'Холдинг МРСК'!D42*Индекс!D42</f>
        <v>2.9305879032071687</v>
      </c>
    </row>
    <row r="45" spans="1:8">
      <c r="A45" s="2">
        <v>39812</v>
      </c>
      <c r="B45" s="4">
        <f>ВолгаТелеком!D43*Индекс!D43</f>
        <v>-0.12483652928655121</v>
      </c>
      <c r="C45" s="4">
        <f>Газпром!D43*Индекс!D43</f>
        <v>0.37141034074628732</v>
      </c>
      <c r="D45" s="4">
        <f>Уралсвязь!D43*Индекс!D43</f>
        <v>-0.24389566765291604</v>
      </c>
      <c r="E45" s="4">
        <f>Мосэнерго!D43*Индекс!D43</f>
        <v>-1.2049803796523217E-2</v>
      </c>
      <c r="F45" s="4">
        <f>Татнефть!D43*Индекс!D43</f>
        <v>-0.30824046504124203</v>
      </c>
      <c r="G45" s="4">
        <f>Лукойл!D43*Индекс!D43</f>
        <v>-0.32910120091010764</v>
      </c>
      <c r="H45" s="4">
        <f>'Холдинг МРСК'!D43*Индекс!D43</f>
        <v>-0.15695557866394672</v>
      </c>
    </row>
    <row r="46" spans="1:8">
      <c r="A46" s="2">
        <v>39813</v>
      </c>
      <c r="B46" s="4">
        <f>ВолгаТелеком!D44*Индекс!D44</f>
        <v>0.15410329794271088</v>
      </c>
      <c r="C46" s="4">
        <f>Газпром!D44*Индекс!D44</f>
        <v>-2.8601091088515718</v>
      </c>
      <c r="D46" s="4">
        <f>Уралсвязь!D44*Индекс!D44</f>
        <v>0.27401642000691856</v>
      </c>
      <c r="E46" s="4">
        <f>Мосэнерго!D44*Индекс!D44</f>
        <v>-0.35067138211733501</v>
      </c>
      <c r="F46" s="4">
        <f>Татнефть!D44*Индекс!D44</f>
        <v>2.1126129149102715</v>
      </c>
      <c r="G46" s="4">
        <f>Лукойл!D44*Индекс!D44</f>
        <v>-2.6307576589700035</v>
      </c>
      <c r="H46" s="4">
        <f>'Холдинг МРСК'!D44*Индекс!D44</f>
        <v>4.4644233746982218</v>
      </c>
    </row>
    <row r="47" spans="1:8">
      <c r="A47" s="2">
        <v>39824</v>
      </c>
      <c r="B47" s="4">
        <f>ВолгаТелеком!D45*Индекс!D45</f>
        <v>0.26428082713412271</v>
      </c>
      <c r="C47" s="4">
        <f>Газпром!D45*Индекс!D45</f>
        <v>0.63324131143445539</v>
      </c>
      <c r="D47" s="4">
        <f>Уралсвязь!D45*Индекс!D45</f>
        <v>-8.2244559088484701E-2</v>
      </c>
      <c r="E47" s="4">
        <f>Мосэнерго!D45*Индекс!D45</f>
        <v>1.1166902384739733E-2</v>
      </c>
      <c r="F47" s="4">
        <f>Татнефть!D45*Индекс!D45</f>
        <v>0.50339178702872955</v>
      </c>
      <c r="G47" s="4">
        <f>Лукойл!D45*Индекс!D45</f>
        <v>0.80222746122154076</v>
      </c>
      <c r="H47" s="4">
        <f>'Холдинг МРСК'!D45*Индекс!D45</f>
        <v>-0.89105946160808724</v>
      </c>
    </row>
    <row r="48" spans="1:8">
      <c r="A48" s="2">
        <v>39825</v>
      </c>
      <c r="B48" s="4">
        <f>ВолгаТелеком!D46*Индекс!D46</f>
        <v>2.6507796959257446</v>
      </c>
      <c r="C48" s="4">
        <f>Газпром!D46*Индекс!D46</f>
        <v>0.84676537519558992</v>
      </c>
      <c r="D48" s="4">
        <f>Уралсвязь!D46*Индекс!D46</f>
        <v>0.60879366857192241</v>
      </c>
      <c r="E48" s="4">
        <f>Мосэнерго!D46*Индекс!D46</f>
        <v>4.8749242662954968</v>
      </c>
      <c r="F48" s="4">
        <f>Татнефть!D46*Индекс!D46</f>
        <v>-2.7429123806440945</v>
      </c>
      <c r="G48" s="4">
        <f>Лукойл!D46*Индекс!D46</f>
        <v>-5.4831061144324078</v>
      </c>
      <c r="H48" s="4">
        <f>'Холдинг МРСК'!D46*Индекс!D46</f>
        <v>12.011770114443847</v>
      </c>
    </row>
    <row r="49" spans="1:8">
      <c r="A49" s="2">
        <v>39826</v>
      </c>
      <c r="B49" s="4">
        <f>ВолгаТелеком!D47*Индекс!D47</f>
        <v>33.258829442147892</v>
      </c>
      <c r="C49" s="4">
        <f>Газпром!D47*Индекс!D47</f>
        <v>-1.9430878385615966</v>
      </c>
      <c r="D49" s="4">
        <f>Уралсвязь!D47*Индекс!D47</f>
        <v>-2.5857719875574299</v>
      </c>
      <c r="E49" s="4">
        <f>Мосэнерго!D47*Индекс!D47</f>
        <v>23.770500716558324</v>
      </c>
      <c r="F49" s="4">
        <f>Татнефть!D47*Индекс!D47</f>
        <v>-7.2641629002275723</v>
      </c>
      <c r="G49" s="4">
        <f>Лукойл!D47*Индекс!D47</f>
        <v>-24.496489187946068</v>
      </c>
      <c r="H49" s="4">
        <f>'Холдинг МРСК'!D47*Индекс!D47</f>
        <v>0.97818796622110715</v>
      </c>
    </row>
    <row r="50" spans="1:8">
      <c r="A50" s="2">
        <v>39827</v>
      </c>
      <c r="B50" s="4">
        <f>ВолгаТелеком!D48*Индекс!D48</f>
        <v>25.602721555282915</v>
      </c>
      <c r="C50" s="4">
        <f>Газпром!D48*Индекс!D48</f>
        <v>27.313018681460537</v>
      </c>
      <c r="D50" s="4">
        <f>Уралсвязь!D48*Индекс!D48</f>
        <v>3.141868801233052</v>
      </c>
      <c r="E50" s="4">
        <f>Мосэнерго!D48*Индекс!D48</f>
        <v>7.3994832917905677</v>
      </c>
      <c r="F50" s="4">
        <f>Татнефть!D48*Индекс!D48</f>
        <v>39.175218736712182</v>
      </c>
      <c r="G50" s="4">
        <f>Лукойл!D48*Индекс!D48</f>
        <v>48.969027968454128</v>
      </c>
      <c r="H50" s="4">
        <f>'Холдинг МРСК'!D48*Индекс!D48</f>
        <v>13.436635273873456</v>
      </c>
    </row>
    <row r="51" spans="1:8">
      <c r="A51" s="2">
        <v>39828</v>
      </c>
      <c r="B51" s="4">
        <f>ВолгаТелеком!D49*Индекс!D49</f>
        <v>9.5109356837304024E-2</v>
      </c>
      <c r="C51" s="4">
        <f>Газпром!D49*Индекс!D49</f>
        <v>-1.479701035411183</v>
      </c>
      <c r="D51" s="4">
        <f>Уралсвязь!D49*Индекс!D49</f>
        <v>3.2245428948306585</v>
      </c>
      <c r="E51" s="4">
        <f>Мосэнерго!D49*Индекс!D49</f>
        <v>0.28354817680193234</v>
      </c>
      <c r="F51" s="4">
        <f>Татнефть!D49*Индекс!D49</f>
        <v>-3.7588598903690477E-2</v>
      </c>
      <c r="G51" s="4">
        <f>Лукойл!D49*Индекс!D49</f>
        <v>-2.7633119334911349</v>
      </c>
      <c r="H51" s="4">
        <f>'Холдинг МРСК'!D49*Индекс!D49</f>
        <v>0.91287133209399618</v>
      </c>
    </row>
    <row r="52" spans="1:8">
      <c r="A52" s="2">
        <v>39829</v>
      </c>
      <c r="B52" s="4">
        <f>ВолгаТелеком!D50*Индекс!D50</f>
        <v>11.955552580956549</v>
      </c>
      <c r="C52" s="4">
        <f>Газпром!D50*Индекс!D50</f>
        <v>4.6618908521906262</v>
      </c>
      <c r="D52" s="4">
        <f>Уралсвязь!D50*Индекс!D50</f>
        <v>54.901922865527737</v>
      </c>
      <c r="E52" s="4">
        <f>Мосэнерго!D50*Индекс!D50</f>
        <v>62.237072290828792</v>
      </c>
      <c r="F52" s="4">
        <f>Татнефть!D50*Индекс!D50</f>
        <v>-8.9099334767524656</v>
      </c>
      <c r="G52" s="4">
        <f>Лукойл!D50*Индекс!D50</f>
        <v>44.729418027411953</v>
      </c>
      <c r="H52" s="4">
        <f>'Холдинг МРСК'!D50*Индекс!D50</f>
        <v>1.1016119045874291</v>
      </c>
    </row>
    <row r="53" spans="1:8">
      <c r="A53" s="2">
        <v>39832</v>
      </c>
      <c r="B53" s="4">
        <f>ВолгаТелеком!D51*Индекс!D51</f>
        <v>59.506551400099859</v>
      </c>
      <c r="C53" s="4">
        <f>Газпром!D51*Индекс!D51</f>
        <v>13.3119437312101</v>
      </c>
      <c r="D53" s="4">
        <f>Уралсвязь!D51*Индекс!D51</f>
        <v>3.0840506877710627</v>
      </c>
      <c r="E53" s="4">
        <f>Мосэнерго!D51*Индекс!D51</f>
        <v>31.721256630718766</v>
      </c>
      <c r="F53" s="4">
        <f>Татнефть!D51*Индекс!D51</f>
        <v>17.680280300891852</v>
      </c>
      <c r="G53" s="4">
        <f>Лукойл!D51*Индекс!D51</f>
        <v>6.3386025809795328</v>
      </c>
      <c r="H53" s="4">
        <f>'Холдинг МРСК'!D51*Индекс!D51</f>
        <v>10.59493243551141</v>
      </c>
    </row>
    <row r="54" spans="1:8">
      <c r="A54" s="2">
        <v>39833</v>
      </c>
      <c r="B54" s="4">
        <f>ВолгаТелеком!D52*Индекс!D52</f>
        <v>-2.266217491271187</v>
      </c>
      <c r="C54" s="4">
        <f>Газпром!D52*Индекс!D52</f>
        <v>7.3181873595945559</v>
      </c>
      <c r="D54" s="4">
        <f>Уралсвязь!D52*Индекс!D52</f>
        <v>-1.150761582027735</v>
      </c>
      <c r="E54" s="4">
        <f>Мосэнерго!D52*Индекс!D52</f>
        <v>6.3715538513172891</v>
      </c>
      <c r="F54" s="4">
        <f>Татнефть!D52*Индекс!D52</f>
        <v>3.0759661777788674</v>
      </c>
      <c r="G54" s="4">
        <f>Лукойл!D52*Индекс!D52</f>
        <v>12.667338740841151</v>
      </c>
      <c r="H54" s="4">
        <f>'Холдинг МРСК'!D52*Индекс!D52</f>
        <v>4.259152227832387</v>
      </c>
    </row>
    <row r="55" spans="1:8">
      <c r="A55" s="2">
        <v>39834</v>
      </c>
      <c r="B55" s="4">
        <f>ВолгаТелеком!D53*Индекс!D53</f>
        <v>-0.124974360371274</v>
      </c>
      <c r="C55" s="4">
        <f>Газпром!D53*Индекс!D53</f>
        <v>-2.3664152257879905</v>
      </c>
      <c r="D55" s="4">
        <f>Уралсвязь!D53*Индекс!D53</f>
        <v>5.0875982371655049</v>
      </c>
      <c r="E55" s="4">
        <f>Мосэнерго!D53*Индекс!D53</f>
        <v>20.185233235000858</v>
      </c>
      <c r="F55" s="4">
        <f>Татнефть!D53*Индекс!D53</f>
        <v>-2.9668916451164979</v>
      </c>
      <c r="G55" s="4">
        <f>Лукойл!D53*Индекс!D53</f>
        <v>-9.2686636929663067</v>
      </c>
      <c r="H55" s="4">
        <f>'Холдинг МРСК'!D53*Индекс!D53</f>
        <v>-5.0756225641600876</v>
      </c>
    </row>
    <row r="56" spans="1:8">
      <c r="A56" s="2">
        <v>39835</v>
      </c>
      <c r="B56" s="4">
        <f>ВолгаТелеком!D54*Индекс!D54</f>
        <v>26.428695316604387</v>
      </c>
      <c r="C56" s="4">
        <f>Газпром!D54*Индекс!D54</f>
        <v>7.8430720151423472</v>
      </c>
      <c r="D56" s="4">
        <f>Уралсвязь!D54*Индекс!D54</f>
        <v>33.381487274368141</v>
      </c>
      <c r="E56" s="4">
        <f>Мосэнерго!D54*Индекс!D54</f>
        <v>18.957607258708702</v>
      </c>
      <c r="F56" s="4">
        <f>Татнефть!D54*Индекс!D54</f>
        <v>9.7366921663472485</v>
      </c>
      <c r="G56" s="4">
        <f>Лукойл!D54*Индекс!D54</f>
        <v>21.268231493097719</v>
      </c>
      <c r="H56" s="4">
        <f>'Холдинг МРСК'!D54*Индекс!D54</f>
        <v>1.4196485899582718</v>
      </c>
    </row>
    <row r="57" spans="1:8">
      <c r="A57" s="2">
        <v>39836</v>
      </c>
      <c r="B57" s="4">
        <f>ВолгаТелеком!D55*Индекс!D55</f>
        <v>-18.944004386963641</v>
      </c>
      <c r="C57" s="4">
        <f>Газпром!D55*Индекс!D55</f>
        <v>2.3388366316438276</v>
      </c>
      <c r="D57" s="4">
        <f>Уралсвязь!D55*Индекс!D55</f>
        <v>-2.3024840182692201</v>
      </c>
      <c r="E57" s="4">
        <f>Мосэнерго!D55*Индекс!D55</f>
        <v>45.511522459141716</v>
      </c>
      <c r="F57" s="4">
        <f>Татнефть!D55*Индекс!D55</f>
        <v>42.756663895656786</v>
      </c>
      <c r="G57" s="4">
        <f>Лукойл!D55*Индекс!D55</f>
        <v>34.36494700160118</v>
      </c>
      <c r="H57" s="4">
        <f>'Холдинг МРСК'!D55*Индекс!D55</f>
        <v>4.8430992604294181</v>
      </c>
    </row>
    <row r="58" spans="1:8">
      <c r="A58" s="2">
        <v>39839</v>
      </c>
      <c r="B58" s="4">
        <f>ВолгаТелеком!D56*Индекс!D56</f>
        <v>-2.078524428629656</v>
      </c>
      <c r="C58" s="4">
        <f>Газпром!D56*Индекс!D56</f>
        <v>5.2157344242851478</v>
      </c>
      <c r="D58" s="4">
        <f>Уралсвязь!D56*Индекс!D56</f>
        <v>6.3911356193912994</v>
      </c>
      <c r="E58" s="4">
        <f>Мосэнерго!D56*Индекс!D56</f>
        <v>1.2535710155385487</v>
      </c>
      <c r="F58" s="4">
        <f>Татнефть!D56*Индекс!D56</f>
        <v>2.0733055649692673</v>
      </c>
      <c r="G58" s="4">
        <f>Лукойл!D56*Индекс!D56</f>
        <v>10.873990307846386</v>
      </c>
      <c r="H58" s="4">
        <f>'Холдинг МРСК'!D56*Индекс!D56</f>
        <v>4.0244194010774592</v>
      </c>
    </row>
    <row r="59" spans="1:8">
      <c r="A59" s="2">
        <v>39840</v>
      </c>
      <c r="B59" s="4">
        <f>ВолгаТелеком!D57*Индекс!D57</f>
        <v>0.19127187921349062</v>
      </c>
      <c r="C59" s="4">
        <f>Газпром!D57*Индекс!D57</f>
        <v>-7.2617028124602995E-2</v>
      </c>
      <c r="D59" s="4">
        <f>Уралсвязь!D57*Индекс!D57</f>
        <v>-0.98821980901319662</v>
      </c>
      <c r="E59" s="4">
        <f>Мосэнерго!D57*Индекс!D57</f>
        <v>0.14157856802583402</v>
      </c>
      <c r="F59" s="4">
        <f>Татнефть!D57*Индекс!D57</f>
        <v>0.27965958964157756</v>
      </c>
      <c r="G59" s="4">
        <f>Лукойл!D57*Индекс!D57</f>
        <v>8.9837226580796598E-2</v>
      </c>
      <c r="H59" s="4">
        <f>'Холдинг МРСК'!D57*Индекс!D57</f>
        <v>-0.20608530249623871</v>
      </c>
    </row>
    <row r="60" spans="1:8">
      <c r="A60" s="2">
        <v>39841</v>
      </c>
      <c r="B60" s="4">
        <f>ВолгаТелеком!D58*Индекс!D58</f>
        <v>-5.2368806908540888</v>
      </c>
      <c r="C60" s="4">
        <f>Газпром!D58*Индекс!D58</f>
        <v>3.9069901015578012</v>
      </c>
      <c r="D60" s="4">
        <f>Уралсвязь!D58*Индекс!D58</f>
        <v>-1.1831562283654344</v>
      </c>
      <c r="E60" s="4">
        <f>Мосэнерго!D58*Индекс!D58</f>
        <v>1.3439105196699859</v>
      </c>
      <c r="F60" s="4">
        <f>Татнефть!D58*Индекс!D58</f>
        <v>13.888592661888353</v>
      </c>
      <c r="G60" s="4">
        <f>Лукойл!D58*Индекс!D58</f>
        <v>7.194075713385276</v>
      </c>
      <c r="H60" s="4">
        <f>'Холдинг МРСК'!D58*Индекс!D58</f>
        <v>0.5986593891833506</v>
      </c>
    </row>
    <row r="61" spans="1:8">
      <c r="A61" s="2">
        <v>39842</v>
      </c>
      <c r="B61" s="4">
        <f>ВолгаТелеком!D59*Индекс!D59</f>
        <v>11.397411232822243</v>
      </c>
      <c r="C61" s="4">
        <f>Газпром!D59*Индекс!D59</f>
        <v>1.8099674268097263</v>
      </c>
      <c r="D61" s="4">
        <f>Уралсвязь!D59*Индекс!D59</f>
        <v>-2.254685117363799</v>
      </c>
      <c r="E61" s="4">
        <f>Мосэнерго!D59*Индекс!D59</f>
        <v>-5.4822636859974487</v>
      </c>
      <c r="F61" s="4">
        <f>Татнефть!D59*Индекс!D59</f>
        <v>0.68140984477016842</v>
      </c>
      <c r="G61" s="4">
        <f>Лукойл!D59*Индекс!D59</f>
        <v>2.8931729370554984</v>
      </c>
      <c r="H61" s="4">
        <f>'Холдинг МРСК'!D59*Индекс!D59</f>
        <v>1.1747591760553162</v>
      </c>
    </row>
    <row r="62" spans="1:8">
      <c r="A62" s="2">
        <v>39843</v>
      </c>
      <c r="B62" s="4">
        <f>ВолгаТелеком!D60*Индекс!D60</f>
        <v>34.352534437809325</v>
      </c>
      <c r="C62" s="4">
        <f>Газпром!D60*Индекс!D60</f>
        <v>0.46607067927680168</v>
      </c>
      <c r="D62" s="4">
        <f>Уралсвязь!D60*Индекс!D60</f>
        <v>2.7449318711177435</v>
      </c>
      <c r="E62" s="4">
        <f>Мосэнерго!D60*Индекс!D60</f>
        <v>3.1747601075518217</v>
      </c>
      <c r="F62" s="4">
        <f>Татнефть!D60*Индекс!D60</f>
        <v>2.0257890096191296</v>
      </c>
      <c r="G62" s="4">
        <f>Лукойл!D60*Индекс!D60</f>
        <v>13.891804469498192</v>
      </c>
      <c r="H62" s="4">
        <f>'Холдинг МРСК'!D60*Индекс!D60</f>
        <v>-4.2024272500432209</v>
      </c>
    </row>
    <row r="63" spans="1:8">
      <c r="A63" s="2">
        <v>39846</v>
      </c>
      <c r="B63" s="4">
        <f>ВолгаТелеком!D61*Индекс!D61</f>
        <v>0.12064120715538154</v>
      </c>
      <c r="C63" s="4">
        <f>Газпром!D61*Индекс!D61</f>
        <v>0.56358366216540612</v>
      </c>
      <c r="D63" s="4">
        <f>Уралсвязь!D61*Индекс!D61</f>
        <v>2.5191102846328719</v>
      </c>
      <c r="E63" s="4">
        <f>Мосэнерго!D61*Индекс!D61</f>
        <v>-0.29466196410523893</v>
      </c>
      <c r="F63" s="4">
        <f>Татнефть!D61*Индекс!D61</f>
        <v>-0.15053032979353015</v>
      </c>
      <c r="G63" s="4">
        <f>Лукойл!D61*Индекс!D61</f>
        <v>0.31773270803848302</v>
      </c>
      <c r="H63" s="4">
        <f>'Холдинг МРСК'!D61*Индекс!D61</f>
        <v>-0.11332031925128304</v>
      </c>
    </row>
    <row r="64" spans="1:8">
      <c r="A64" s="2">
        <v>39847</v>
      </c>
      <c r="B64" s="4">
        <f>ВолгаТелеком!D62*Индекс!D62</f>
        <v>0.22104079137700725</v>
      </c>
      <c r="C64" s="4">
        <f>Газпром!D62*Индекс!D62</f>
        <v>0.12080265903765137</v>
      </c>
      <c r="D64" s="4">
        <f>Уралсвязь!D62*Индекс!D62</f>
        <v>0.89888652750183884</v>
      </c>
      <c r="E64" s="4">
        <f>Мосэнерго!D62*Индекс!D62</f>
        <v>-0.1846069719981473</v>
      </c>
      <c r="F64" s="4">
        <f>Татнефть!D62*Индекс!D62</f>
        <v>0.58818316454584529</v>
      </c>
      <c r="G64" s="4">
        <f>Лукойл!D62*Индекс!D62</f>
        <v>-9.3543992707874599E-2</v>
      </c>
      <c r="H64" s="4">
        <f>'Холдинг МРСК'!D62*Индекс!D62</f>
        <v>0.40284770525916214</v>
      </c>
    </row>
    <row r="65" spans="1:8">
      <c r="A65" s="2">
        <v>39848</v>
      </c>
      <c r="B65" s="4">
        <f>ВолгаТелеком!D63*Индекс!D63</f>
        <v>-0.27016569028649789</v>
      </c>
      <c r="C65" s="4">
        <f>Газпром!D63*Индекс!D63</f>
        <v>-0.13438159477503325</v>
      </c>
      <c r="D65" s="4">
        <f>Уралсвязь!D63*Индекс!D63</f>
        <v>0.16514446585428688</v>
      </c>
      <c r="E65" s="4">
        <f>Мосэнерго!D63*Индекс!D63</f>
        <v>0.35040472333131878</v>
      </c>
      <c r="F65" s="4">
        <f>Татнефть!D63*Индекс!D63</f>
        <v>0.53242955937037184</v>
      </c>
      <c r="G65" s="4">
        <f>Лукойл!D63*Индекс!D63</f>
        <v>0.15867953167962343</v>
      </c>
      <c r="H65" s="4">
        <f>'Холдинг МРСК'!D63*Индекс!D63</f>
        <v>-0.32652675923832503</v>
      </c>
    </row>
    <row r="66" spans="1:8">
      <c r="A66" s="2">
        <v>39849</v>
      </c>
      <c r="B66" s="4">
        <f>ВолгаТелеком!D64*Индекс!D64</f>
        <v>-0.18133502934066445</v>
      </c>
      <c r="C66" s="4">
        <f>Газпром!D64*Индекс!D64</f>
        <v>0.67350260997576694</v>
      </c>
      <c r="D66" s="4">
        <f>Уралсвязь!D64*Индекс!D64</f>
        <v>12.255046648808827</v>
      </c>
      <c r="E66" s="4">
        <f>Мосэнерго!D64*Индекс!D64</f>
        <v>-0.55779989993950896</v>
      </c>
      <c r="F66" s="4">
        <f>Татнефть!D64*Индекс!D64</f>
        <v>-1.0921808650397693</v>
      </c>
      <c r="G66" s="4">
        <f>Лукойл!D64*Индекс!D64</f>
        <v>-0.62447395103280279</v>
      </c>
      <c r="H66" s="4">
        <f>'Холдинг МРСК'!D64*Индекс!D64</f>
        <v>5.1027039356561854</v>
      </c>
    </row>
    <row r="67" spans="1:8">
      <c r="A67" s="2">
        <v>39850</v>
      </c>
      <c r="B67" s="4">
        <f>ВолгаТелеком!D65*Индекс!D65</f>
        <v>58.616730434825335</v>
      </c>
      <c r="C67" s="4">
        <f>Газпром!D65*Индекс!D65</f>
        <v>50.460468198363827</v>
      </c>
      <c r="D67" s="4">
        <f>Уралсвязь!D65*Индекс!D65</f>
        <v>21.643539855034632</v>
      </c>
      <c r="E67" s="4">
        <f>Мосэнерго!D65*Индекс!D65</f>
        <v>98.2095111622899</v>
      </c>
      <c r="F67" s="4">
        <f>Татнефть!D65*Индекс!D65</f>
        <v>4.4017813757193842</v>
      </c>
      <c r="G67" s="4">
        <f>Лукойл!D65*Индекс!D65</f>
        <v>26.440474260400112</v>
      </c>
      <c r="H67" s="4">
        <f>'Холдинг МРСК'!D65*Индекс!D65</f>
        <v>57.260467742022243</v>
      </c>
    </row>
    <row r="68" spans="1:8">
      <c r="A68" s="2">
        <v>39853</v>
      </c>
      <c r="B68" s="4">
        <f>ВолгаТелеком!D66*Индекс!D66</f>
        <v>55.274592697627206</v>
      </c>
      <c r="C68" s="4">
        <f>Газпром!D66*Индекс!D66</f>
        <v>18.895171610115113</v>
      </c>
      <c r="D68" s="4">
        <f>Уралсвязь!D66*Индекс!D66</f>
        <v>-3.4951649653125036</v>
      </c>
      <c r="E68" s="4">
        <f>Мосэнерго!D66*Индекс!D66</f>
        <v>40.487954292370624</v>
      </c>
      <c r="F68" s="4">
        <f>Татнефть!D66*Индекс!D66</f>
        <v>35.691912980262977</v>
      </c>
      <c r="G68" s="4">
        <f>Лукойл!D66*Индекс!D66</f>
        <v>34.835602076061605</v>
      </c>
      <c r="H68" s="4">
        <f>'Холдинг МРСК'!D66*Индекс!D66</f>
        <v>43.001565699399237</v>
      </c>
    </row>
    <row r="69" spans="1:8">
      <c r="A69" s="2">
        <v>39854</v>
      </c>
      <c r="B69" s="4">
        <f>ВолгаТелеком!D67*Индекс!D67</f>
        <v>29.801760253059619</v>
      </c>
      <c r="C69" s="4">
        <f>Газпром!D67*Индекс!D67</f>
        <v>0.97590144040709159</v>
      </c>
      <c r="D69" s="4">
        <f>Уралсвязь!D67*Индекс!D67</f>
        <v>1.0095111597656243</v>
      </c>
      <c r="E69" s="4">
        <f>Мосэнерго!D67*Индекс!D67</f>
        <v>5.6989780824760468</v>
      </c>
      <c r="F69" s="4">
        <f>Татнефть!D67*Индекс!D67</f>
        <v>13.808164888375074</v>
      </c>
      <c r="G69" s="4">
        <f>Лукойл!D67*Индекс!D67</f>
        <v>5.4017625294745342</v>
      </c>
      <c r="H69" s="4">
        <f>'Холдинг МРСК'!D67*Индекс!D67</f>
        <v>24.411475824540695</v>
      </c>
    </row>
    <row r="70" spans="1:8">
      <c r="A70" s="2">
        <v>39855</v>
      </c>
      <c r="B70" s="4">
        <f>ВолгаТелеком!D68*Индекс!D68</f>
        <v>-13.114345324360858</v>
      </c>
      <c r="C70" s="4">
        <f>Газпром!D68*Индекс!D68</f>
        <v>-0.33537567113221572</v>
      </c>
      <c r="D70" s="4">
        <f>Уралсвязь!D68*Индекс!D68</f>
        <v>-1.346300987999552</v>
      </c>
      <c r="E70" s="4">
        <f>Мосэнерго!D68*Индекс!D68</f>
        <v>0.26357332276702494</v>
      </c>
      <c r="F70" s="4">
        <f>Татнефть!D68*Индекс!D68</f>
        <v>-4.3956150596136085</v>
      </c>
      <c r="G70" s="4">
        <f>Лукойл!D68*Индекс!D68</f>
        <v>-2.1199053878163219</v>
      </c>
      <c r="H70" s="4">
        <f>'Холдинг МРСК'!D68*Индекс!D68</f>
        <v>-8.6183156996943744</v>
      </c>
    </row>
    <row r="71" spans="1:8">
      <c r="A71" s="2">
        <v>39856</v>
      </c>
      <c r="B71" s="4">
        <f>ВолгаТелеком!D69*Индекс!D69</f>
        <v>2.1390634794119965</v>
      </c>
      <c r="C71" s="4">
        <f>Газпром!D69*Индекс!D69</f>
        <v>-1.0507110999246418</v>
      </c>
      <c r="D71" s="4">
        <f>Уралсвязь!D69*Индекс!D69</f>
        <v>8.9924709246190915</v>
      </c>
      <c r="E71" s="4">
        <f>Мосэнерго!D69*Индекс!D69</f>
        <v>-0.64534930384873213</v>
      </c>
      <c r="F71" s="4">
        <f>Татнефть!D69*Индекс!D69</f>
        <v>1.3482951650046793</v>
      </c>
      <c r="G71" s="4">
        <f>Лукойл!D69*Индекс!D69</f>
        <v>-4.9570047983978824</v>
      </c>
      <c r="H71" s="4">
        <f>'Холдинг МРСК'!D69*Индекс!D69</f>
        <v>0.3469537762580841</v>
      </c>
    </row>
    <row r="72" spans="1:8">
      <c r="A72" s="2">
        <v>39857</v>
      </c>
      <c r="B72" s="4">
        <f>ВолгаТелеком!D70*Индекс!D70</f>
        <v>-0.44183706584266724</v>
      </c>
      <c r="C72" s="4">
        <f>Газпром!D70*Индекс!D70</f>
        <v>1.9146471809460819</v>
      </c>
      <c r="D72" s="4">
        <f>Уралсвязь!D70*Индекс!D70</f>
        <v>-0.88488701308901829</v>
      </c>
      <c r="E72" s="4">
        <f>Мосэнерго!D70*Индекс!D70</f>
        <v>39.794715337876738</v>
      </c>
      <c r="F72" s="4">
        <f>Татнефть!D70*Индекс!D70</f>
        <v>1.0898377994771768</v>
      </c>
      <c r="G72" s="4">
        <f>Лукойл!D70*Индекс!D70</f>
        <v>1.3947061418088214</v>
      </c>
      <c r="H72" s="4">
        <f>'Холдинг МРСК'!D70*Индекс!D70</f>
        <v>2.8140631755818402</v>
      </c>
    </row>
    <row r="73" spans="1:8">
      <c r="A73" s="2">
        <v>39860</v>
      </c>
      <c r="B73" s="4">
        <f>ВолгаТелеком!D71*Индекс!D71</f>
        <v>195.92163799009003</v>
      </c>
      <c r="C73" s="4">
        <f>Газпром!D71*Индекс!D71</f>
        <v>84.892256834603415</v>
      </c>
      <c r="D73" s="4">
        <f>Уралсвязь!D71*Индекс!D71</f>
        <v>55.345110887055014</v>
      </c>
      <c r="E73" s="4">
        <f>Мосэнерго!D71*Индекс!D71</f>
        <v>8.7748190365906513</v>
      </c>
      <c r="F73" s="4">
        <f>Татнефть!D71*Индекс!D71</f>
        <v>63.174548400690995</v>
      </c>
      <c r="G73" s="4">
        <f>Лукойл!D71*Индекс!D71</f>
        <v>74.458984726751154</v>
      </c>
      <c r="H73" s="4">
        <f>'Холдинг МРСК'!D71*Индекс!D71</f>
        <v>49.793951072684777</v>
      </c>
    </row>
    <row r="74" spans="1:8">
      <c r="A74" s="2">
        <v>39861</v>
      </c>
      <c r="B74" s="4">
        <f>ВолгаТелеком!D72*Индекс!D72</f>
        <v>64.618767430511824</v>
      </c>
      <c r="C74" s="4">
        <f>Газпром!D72*Индекс!D72</f>
        <v>44.961322702450033</v>
      </c>
      <c r="D74" s="4">
        <f>Уралсвязь!D72*Индекс!D72</f>
        <v>-0.82715655961826606</v>
      </c>
      <c r="E74" s="4">
        <f>Мосэнерго!D72*Индекс!D72</f>
        <v>2.3109719548165106</v>
      </c>
      <c r="F74" s="4">
        <f>Татнефть!D72*Индекс!D72</f>
        <v>58.065912287941124</v>
      </c>
      <c r="G74" s="4">
        <f>Лукойл!D72*Индекс!D72</f>
        <v>39.852028042524417</v>
      </c>
      <c r="H74" s="4">
        <f>'Холдинг МРСК'!D72*Индекс!D72</f>
        <v>66.664054410156112</v>
      </c>
    </row>
    <row r="75" spans="1:8">
      <c r="A75" s="2">
        <v>39862</v>
      </c>
      <c r="B75" s="4">
        <f>ВолгаТелеком!D73*Индекс!D73</f>
        <v>24.178343504477571</v>
      </c>
      <c r="C75" s="4">
        <f>Газпром!D73*Индекс!D73</f>
        <v>18.11803777151129</v>
      </c>
      <c r="D75" s="4">
        <f>Уралсвязь!D73*Индекс!D73</f>
        <v>-1.3219639490128532</v>
      </c>
      <c r="E75" s="4">
        <f>Мосэнерго!D73*Индекс!D73</f>
        <v>-1.9097777860320135</v>
      </c>
      <c r="F75" s="4">
        <f>Татнефть!D73*Индекс!D73</f>
        <v>11.182730900974944</v>
      </c>
      <c r="G75" s="4">
        <f>Лукойл!D73*Индекс!D73</f>
        <v>10.88392898351206</v>
      </c>
      <c r="H75" s="4">
        <f>'Холдинг МРСК'!D73*Индекс!D73</f>
        <v>-10.116868116262614</v>
      </c>
    </row>
    <row r="76" spans="1:8">
      <c r="A76" s="2">
        <v>39863</v>
      </c>
      <c r="B76" s="4">
        <f>ВолгаТелеком!D74*Индекс!D74</f>
        <v>-4.0771544830891182</v>
      </c>
      <c r="C76" s="4">
        <f>Газпром!D74*Индекс!D74</f>
        <v>-1.4052485482378918</v>
      </c>
      <c r="D76" s="4">
        <f>Уралсвязь!D74*Индекс!D74</f>
        <v>13.352412222515149</v>
      </c>
      <c r="E76" s="4">
        <f>Мосэнерго!D74*Индекс!D74</f>
        <v>2.6880706787932125</v>
      </c>
      <c r="F76" s="4">
        <f>Татнефть!D74*Индекс!D74</f>
        <v>-5.2044748007082022</v>
      </c>
      <c r="G76" s="4">
        <f>Лукойл!D74*Индекс!D74</f>
        <v>6.2312381186014685</v>
      </c>
      <c r="H76" s="4">
        <f>'Холдинг МРСК'!D74*Индекс!D74</f>
        <v>9.4585263935677713</v>
      </c>
    </row>
    <row r="77" spans="1:8">
      <c r="A77" s="2">
        <v>39864</v>
      </c>
      <c r="B77" s="4">
        <f>ВолгаТелеком!D75*Индекс!D75</f>
        <v>-0.53464964320866371</v>
      </c>
      <c r="C77" s="4">
        <f>Газпром!D75*Индекс!D75</f>
        <v>-0.58697548115474041</v>
      </c>
      <c r="D77" s="4">
        <f>Уралсвязь!D75*Индекс!D75</f>
        <v>-0.3644264976840656</v>
      </c>
      <c r="E77" s="4">
        <f>Мосэнерго!D75*Индекс!D75</f>
        <v>-0.52646944755050096</v>
      </c>
      <c r="F77" s="4">
        <f>Татнефть!D75*Индекс!D75</f>
        <v>-2.9253175461962093</v>
      </c>
      <c r="G77" s="4">
        <f>Лукойл!D75*Индекс!D75</f>
        <v>-2.2439574400681446</v>
      </c>
      <c r="H77" s="4">
        <f>'Холдинг МРСК'!D75*Индекс!D75</f>
        <v>-1.7012247693549774</v>
      </c>
    </row>
    <row r="78" spans="1:8">
      <c r="A78" s="2">
        <v>39868</v>
      </c>
      <c r="B78" s="4">
        <f>ВолгаТелеком!D76*Индекс!D76</f>
        <v>-0.35291969057674599</v>
      </c>
      <c r="C78" s="4">
        <f>Газпром!D76*Индекс!D76</f>
        <v>-2.1021951119175051</v>
      </c>
      <c r="D78" s="4">
        <f>Уралсвязь!D76*Индекс!D76</f>
        <v>-1.0191779909464251</v>
      </c>
      <c r="E78" s="4">
        <f>Мосэнерго!D76*Индекс!D76</f>
        <v>-27.196854498792696</v>
      </c>
      <c r="F78" s="4">
        <f>Татнефть!D76*Индекс!D76</f>
        <v>1.5475701880287924</v>
      </c>
      <c r="G78" s="4">
        <f>Лукойл!D76*Индекс!D76</f>
        <v>-0.81204452134406857</v>
      </c>
      <c r="H78" s="4">
        <f>'Холдинг МРСК'!D76*Индекс!D76</f>
        <v>3.5549186355271818</v>
      </c>
    </row>
    <row r="79" spans="1:8">
      <c r="A79" s="2">
        <v>39869</v>
      </c>
      <c r="B79" s="4">
        <f>ВолгаТелеком!D77*Индекс!D77</f>
        <v>-0.55882072802129723</v>
      </c>
      <c r="C79" s="4">
        <f>Газпром!D77*Индекс!D77</f>
        <v>4.8941296990701231</v>
      </c>
      <c r="D79" s="4">
        <f>Уралсвязь!D77*Индекс!D77</f>
        <v>-0.4552993582988662</v>
      </c>
      <c r="E79" s="4">
        <f>Мосэнерго!D77*Индекс!D77</f>
        <v>-0.65774910210153614</v>
      </c>
      <c r="F79" s="4">
        <f>Татнефть!D77*Индекс!D77</f>
        <v>8.850220388331703</v>
      </c>
      <c r="G79" s="4">
        <f>Лукойл!D77*Индекс!D77</f>
        <v>0.30433666038598522</v>
      </c>
      <c r="H79" s="4">
        <f>'Холдинг МРСК'!D77*Индекс!D77</f>
        <v>5.5118834180332419</v>
      </c>
    </row>
    <row r="80" spans="1:8">
      <c r="A80" s="2">
        <v>39870</v>
      </c>
      <c r="B80" s="4">
        <f>ВолгаТелеком!D78*Индекс!D78</f>
        <v>0.49288169832544398</v>
      </c>
      <c r="C80" s="4">
        <f>Газпром!D78*Индекс!D78</f>
        <v>-0.73931847423593777</v>
      </c>
      <c r="D80" s="4">
        <f>Уралсвязь!D78*Индекс!D78</f>
        <v>0.22456653857864006</v>
      </c>
      <c r="E80" s="4">
        <f>Мосэнерго!D78*Индекс!D78</f>
        <v>0.46813061393116456</v>
      </c>
      <c r="F80" s="4">
        <f>Татнефть!D78*Индекс!D78</f>
        <v>-1.6956338992066013</v>
      </c>
      <c r="G80" s="4">
        <f>Лукойл!D78*Индекс!D78</f>
        <v>-1.977821448993359</v>
      </c>
      <c r="H80" s="4">
        <f>'Холдинг МРСК'!D78*Индекс!D78</f>
        <v>-2.8498740586450841</v>
      </c>
    </row>
    <row r="81" spans="1:8">
      <c r="A81" s="2">
        <v>39871</v>
      </c>
      <c r="B81" s="4">
        <f>ВолгаТелеком!D79*Индекс!D79</f>
        <v>0.15679390396158246</v>
      </c>
      <c r="C81" s="4">
        <f>Газпром!D79*Индекс!D79</f>
        <v>0.76882438177804235</v>
      </c>
      <c r="D81" s="4">
        <f>Уралсвязь!D79*Индекс!D79</f>
        <v>0.34887183191772753</v>
      </c>
      <c r="E81" s="4">
        <f>Мосэнерго!D79*Индекс!D79</f>
        <v>0.97298359970465187</v>
      </c>
      <c r="F81" s="4">
        <f>Татнефть!D79*Индекс!D79</f>
        <v>1.1244243623798342</v>
      </c>
      <c r="G81" s="4">
        <f>Лукойл!D79*Индекс!D79</f>
        <v>3.8890997361068026E-2</v>
      </c>
      <c r="H81" s="4">
        <f>'Холдинг МРСК'!D79*Индекс!D79</f>
        <v>-0.35547443682323082</v>
      </c>
    </row>
    <row r="82" spans="1:8">
      <c r="A82" s="2">
        <v>39874</v>
      </c>
      <c r="B82" s="4">
        <f>ВолгаТелеком!D80*Индекс!D80</f>
        <v>1.3218390184729844E-2</v>
      </c>
      <c r="C82" s="4">
        <f>Газпром!D80*Индекс!D80</f>
        <v>-3.121317717731532E-2</v>
      </c>
      <c r="D82" s="4">
        <f>Уралсвязь!D80*Индекс!D80</f>
        <v>-1.2949018189771851E-2</v>
      </c>
      <c r="E82" s="4">
        <f>Мосэнерго!D80*Индекс!D80</f>
        <v>-1.4458918584126604E-2</v>
      </c>
      <c r="F82" s="4">
        <f>Татнефть!D80*Индекс!D80</f>
        <v>-4.8833722511534207E-2</v>
      </c>
      <c r="G82" s="4">
        <f>Лукойл!D80*Индекс!D80</f>
        <v>-8.1527415219925254E-3</v>
      </c>
      <c r="H82" s="4">
        <f>'Холдинг МРСК'!D80*Индекс!D80</f>
        <v>5.7306047258490193E-2</v>
      </c>
    </row>
    <row r="83" spans="1:8">
      <c r="A83" s="2">
        <v>39875</v>
      </c>
      <c r="B83" s="4">
        <f>ВолгаТелеком!D81*Индекс!D81</f>
        <v>1.3440625660377106</v>
      </c>
      <c r="C83" s="4">
        <f>Газпром!D81*Индекс!D81</f>
        <v>-4.1698672831876937</v>
      </c>
      <c r="D83" s="4">
        <f>Уралсвязь!D81*Индекс!D81</f>
        <v>-1.1318785824701361</v>
      </c>
      <c r="E83" s="4">
        <f>Мосэнерго!D81*Индекс!D81</f>
        <v>-1.6351705921337896</v>
      </c>
      <c r="F83" s="4">
        <f>Татнефть!D81*Индекс!D81</f>
        <v>12.711322329089347</v>
      </c>
      <c r="G83" s="4">
        <f>Лукойл!D81*Индекс!D81</f>
        <v>5.6959650438819978</v>
      </c>
      <c r="H83" s="4">
        <f>'Холдинг МРСК'!D81*Индекс!D81</f>
        <v>21.149219406593009</v>
      </c>
    </row>
    <row r="84" spans="1:8">
      <c r="A84" s="2">
        <v>39876</v>
      </c>
      <c r="B84" s="4">
        <f>ВолгаТелеком!D82*Индекс!D82</f>
        <v>0.13474791808805611</v>
      </c>
      <c r="C84" s="4">
        <f>Газпром!D82*Индекс!D82</f>
        <v>1.0817594367614529</v>
      </c>
      <c r="D84" s="4">
        <f>Уралсвязь!D82*Индекс!D82</f>
        <v>0.26325974964819382</v>
      </c>
      <c r="E84" s="4">
        <f>Мосэнерго!D82*Индекс!D82</f>
        <v>0.31909626398369595</v>
      </c>
      <c r="F84" s="4">
        <f>Татнефть!D82*Индекс!D82</f>
        <v>-1.4708924782317772</v>
      </c>
      <c r="G84" s="4">
        <f>Лукойл!D82*Индекс!D82</f>
        <v>-0.59461644948522707</v>
      </c>
      <c r="H84" s="4">
        <f>'Холдинг МРСК'!D82*Индекс!D82</f>
        <v>-4.5003750990790028</v>
      </c>
    </row>
    <row r="85" spans="1:8">
      <c r="A85" s="2">
        <v>39877</v>
      </c>
      <c r="B85" s="4">
        <f>ВолгаТелеком!D83*Индекс!D83</f>
        <v>-0.43246597469850345</v>
      </c>
      <c r="C85" s="4">
        <f>Газпром!D83*Индекс!D83</f>
        <v>0.42401020804392642</v>
      </c>
      <c r="D85" s="4">
        <f>Уралсвязь!D83*Индекс!D83</f>
        <v>2.6886861703002776</v>
      </c>
      <c r="E85" s="4">
        <f>Мосэнерго!D83*Индекс!D83</f>
        <v>-1.2206118159127366</v>
      </c>
      <c r="F85" s="4">
        <f>Татнефть!D83*Индекс!D83</f>
        <v>2.7722042350307374</v>
      </c>
      <c r="G85" s="4">
        <f>Лукойл!D83*Индекс!D83</f>
        <v>1.5860345077139326</v>
      </c>
      <c r="H85" s="4">
        <f>'Холдинг МРСК'!D83*Индекс!D83</f>
        <v>19.318683580583908</v>
      </c>
    </row>
    <row r="86" spans="1:8">
      <c r="A86" s="2">
        <v>39878</v>
      </c>
      <c r="B86" s="4">
        <f>ВолгаТелеком!D84*Индекс!D84</f>
        <v>26.254818968048735</v>
      </c>
      <c r="C86" s="4">
        <f>Газпром!D84*Индекс!D84</f>
        <v>86.834526386498013</v>
      </c>
      <c r="D86" s="4">
        <f>Уралсвязь!D84*Индекс!D84</f>
        <v>-2.666264056085565</v>
      </c>
      <c r="E86" s="4">
        <f>Мосэнерго!D84*Индекс!D84</f>
        <v>-2.5971108726503851</v>
      </c>
      <c r="F86" s="4">
        <f>Татнефть!D84*Индекс!D84</f>
        <v>104.70646898119301</v>
      </c>
      <c r="G86" s="4">
        <f>Лукойл!D84*Индекс!D84</f>
        <v>92.954823317288444</v>
      </c>
      <c r="H86" s="4">
        <f>'Холдинг МРСК'!D84*Индекс!D84</f>
        <v>71.654619073511654</v>
      </c>
    </row>
    <row r="87" spans="1:8">
      <c r="A87" s="2">
        <v>39882</v>
      </c>
      <c r="B87" s="4">
        <f>ВолгаТелеком!D85*Индекс!D85</f>
        <v>0.20879293919792907</v>
      </c>
      <c r="C87" s="4">
        <f>Газпром!D85*Индекс!D85</f>
        <v>-3.2261064366354977</v>
      </c>
      <c r="D87" s="4">
        <f>Уралсвязь!D85*Индекс!D85</f>
        <v>0.35537000592299522</v>
      </c>
      <c r="E87" s="4">
        <f>Мосэнерго!D85*Индекс!D85</f>
        <v>0.58930677457762026</v>
      </c>
      <c r="F87" s="4">
        <f>Татнефть!D85*Индекс!D85</f>
        <v>-3.4426442685735315</v>
      </c>
      <c r="G87" s="4">
        <f>Лукойл!D85*Индекс!D85</f>
        <v>-3.7904017596301482</v>
      </c>
      <c r="H87" s="4">
        <f>'Холдинг МРСК'!D85*Индекс!D85</f>
        <v>-1.2283023015214494</v>
      </c>
    </row>
    <row r="88" spans="1:8">
      <c r="A88" s="2">
        <v>39883</v>
      </c>
      <c r="B88" s="4">
        <f>ВолгаТелеком!D86*Индекс!D86</f>
        <v>-0.82613644127705066</v>
      </c>
      <c r="C88" s="4">
        <f>Газпром!D86*Индекс!D86</f>
        <v>5.1828436264911559</v>
      </c>
      <c r="D88" s="4">
        <f>Уралсвязь!D86*Индекс!D86</f>
        <v>2.3664635191996841</v>
      </c>
      <c r="E88" s="4">
        <f>Мосэнерго!D86*Индекс!D86</f>
        <v>-18.569694194258425</v>
      </c>
      <c r="F88" s="4">
        <f>Татнефть!D86*Индекс!D86</f>
        <v>7.8796277165635233</v>
      </c>
      <c r="G88" s="4">
        <f>Лукойл!D86*Индекс!D86</f>
        <v>8.8920967616351145</v>
      </c>
      <c r="H88" s="4">
        <f>'Холдинг МРСК'!D86*Индекс!D86</f>
        <v>3.4881647148930783</v>
      </c>
    </row>
    <row r="89" spans="1:8">
      <c r="A89" s="2">
        <v>39884</v>
      </c>
      <c r="B89" s="4">
        <f>ВолгаТелеком!D87*Индекс!D87</f>
        <v>53.662233801445836</v>
      </c>
      <c r="C89" s="4">
        <f>Газпром!D87*Индекс!D87</f>
        <v>34.756535759264082</v>
      </c>
      <c r="D89" s="4">
        <f>Уралсвязь!D87*Индекс!D87</f>
        <v>-3.7826251500723584</v>
      </c>
      <c r="E89" s="4">
        <f>Мосэнерго!D87*Индекс!D87</f>
        <v>-4.4178358568337091</v>
      </c>
      <c r="F89" s="4">
        <f>Татнефть!D87*Индекс!D87</f>
        <v>42.210741775512219</v>
      </c>
      <c r="G89" s="4">
        <f>Лукойл!D87*Индекс!D87</f>
        <v>42.158323003761836</v>
      </c>
      <c r="H89" s="4">
        <f>'Холдинг МРСК'!D87*Индекс!D87</f>
        <v>-1.8981484308120962</v>
      </c>
    </row>
    <row r="90" spans="1:8">
      <c r="A90" s="2">
        <v>39885</v>
      </c>
      <c r="B90" s="4">
        <f>ВолгаТелеком!D88*Индекс!D88</f>
        <v>-0.86790690465382525</v>
      </c>
      <c r="C90" s="4">
        <f>Газпром!D88*Индекс!D88</f>
        <v>3.4942332370828129</v>
      </c>
      <c r="D90" s="4">
        <f>Уралсвязь!D88*Индекс!D88</f>
        <v>-6.0714513481403228E-2</v>
      </c>
      <c r="E90" s="4">
        <f>Мосэнерго!D88*Индекс!D88</f>
        <v>11.732410136105356</v>
      </c>
      <c r="F90" s="4">
        <f>Татнефть!D88*Индекс!D88</f>
        <v>2.5837160326997557</v>
      </c>
      <c r="G90" s="4">
        <f>Лукойл!D88*Индекс!D88</f>
        <v>2.7654401819649008</v>
      </c>
      <c r="H90" s="4">
        <f>'Холдинг МРСК'!D88*Индекс!D88</f>
        <v>-5.9968059017110574E-2</v>
      </c>
    </row>
    <row r="91" spans="1:8">
      <c r="A91" s="2">
        <v>39888</v>
      </c>
      <c r="B91" s="4">
        <f>ВолгаТелеком!D89*Индекс!D89</f>
        <v>11.298507018361196</v>
      </c>
      <c r="C91" s="4">
        <f>Газпром!D89*Индекс!D89</f>
        <v>-0.17463431625555464</v>
      </c>
      <c r="D91" s="4">
        <f>Уралсвязь!D89*Индекс!D89</f>
        <v>-0.75524373545606938</v>
      </c>
      <c r="E91" s="4">
        <f>Мосэнерго!D89*Индекс!D89</f>
        <v>-1.0910643290165971</v>
      </c>
      <c r="F91" s="4">
        <f>Татнефть!D89*Индекс!D89</f>
        <v>8.0430208040405056</v>
      </c>
      <c r="G91" s="4">
        <f>Лукойл!D89*Индекс!D89</f>
        <v>-2.5997304648138386</v>
      </c>
      <c r="H91" s="4">
        <f>'Холдинг МРСК'!D89*Индекс!D89</f>
        <v>-1.2613455212357878</v>
      </c>
    </row>
    <row r="92" spans="1:8">
      <c r="A92" s="2">
        <v>39889</v>
      </c>
      <c r="B92" s="4">
        <f>ВолгаТелеком!D90*Индекс!D90</f>
        <v>8.1967614256236558</v>
      </c>
      <c r="C92" s="4">
        <f>Газпром!D90*Индекс!D90</f>
        <v>3.5999071923212842</v>
      </c>
      <c r="D92" s="4">
        <f>Уралсвязь!D90*Индекс!D90</f>
        <v>0.54670344931032866</v>
      </c>
      <c r="E92" s="4">
        <f>Мосэнерго!D90*Индекс!D90</f>
        <v>-115.01676206608354</v>
      </c>
      <c r="F92" s="4">
        <f>Татнефть!D90*Индекс!D90</f>
        <v>-2.5325002649299422</v>
      </c>
      <c r="G92" s="4">
        <f>Лукойл!D90*Индекс!D90</f>
        <v>10.817850154608088</v>
      </c>
      <c r="H92" s="4">
        <f>'Холдинг МРСК'!D90*Индекс!D90</f>
        <v>0.47594906147006011</v>
      </c>
    </row>
    <row r="93" spans="1:8">
      <c r="A93" s="2">
        <v>39890</v>
      </c>
      <c r="B93" s="4">
        <f>ВолгаТелеком!D91*Индекс!D91</f>
        <v>24.810098879973669</v>
      </c>
      <c r="C93" s="4">
        <f>Газпром!D91*Индекс!D91</f>
        <v>12.323243929069225</v>
      </c>
      <c r="D93" s="4">
        <f>Уралсвязь!D91*Индекс!D91</f>
        <v>2.5279031504381524</v>
      </c>
      <c r="E93" s="4">
        <f>Мосэнерго!D91*Индекс!D91</f>
        <v>-1.8522154738292587</v>
      </c>
      <c r="F93" s="4">
        <f>Татнефть!D91*Индекс!D91</f>
        <v>-4.3393875333084626</v>
      </c>
      <c r="G93" s="4">
        <f>Лукойл!D91*Индекс!D91</f>
        <v>18.046323256100408</v>
      </c>
      <c r="H93" s="4">
        <f>'Холдинг МРСК'!D91*Индекс!D91</f>
        <v>-0.18832125853778045</v>
      </c>
    </row>
    <row r="94" spans="1:8">
      <c r="A94" s="2">
        <v>39891</v>
      </c>
      <c r="B94" s="4">
        <f>ВолгаТелеком!D92*Индекс!D92</f>
        <v>0.87387376947768092</v>
      </c>
      <c r="C94" s="4">
        <f>Газпром!D92*Индекс!D92</f>
        <v>-0.11688927570346211</v>
      </c>
      <c r="D94" s="4">
        <f>Уралсвязь!D92*Индекс!D92</f>
        <v>0.31200069608623454</v>
      </c>
      <c r="E94" s="4">
        <f>Мосэнерго!D92*Индекс!D92</f>
        <v>-5.4967022084028696E-3</v>
      </c>
      <c r="F94" s="4">
        <f>Татнефть!D92*Индекс!D92</f>
        <v>2.9431538443859939E-2</v>
      </c>
      <c r="G94" s="4">
        <f>Лукойл!D92*Индекс!D92</f>
        <v>-1.7532857591140927E-2</v>
      </c>
      <c r="H94" s="4">
        <f>'Холдинг МРСК'!D92*Индекс!D92</f>
        <v>-0.15439238014599535</v>
      </c>
    </row>
    <row r="95" spans="1:8">
      <c r="A95" s="2">
        <v>39892</v>
      </c>
      <c r="B95" s="4">
        <f>ВолгаТелеком!D93*Индекс!D93</f>
        <v>68.166481004274729</v>
      </c>
      <c r="C95" s="4">
        <f>Газпром!D93*Индекс!D93</f>
        <v>21.076433391137957</v>
      </c>
      <c r="D95" s="4">
        <f>Уралсвязь!D93*Индекс!D93</f>
        <v>18.875011373732427</v>
      </c>
      <c r="E95" s="4">
        <f>Мосэнерго!D93*Индекс!D93</f>
        <v>-5.8986587006536553</v>
      </c>
      <c r="F95" s="4">
        <f>Татнефть!D93*Индекс!D93</f>
        <v>9.9795085125219476</v>
      </c>
      <c r="G95" s="4">
        <f>Лукойл!D93*Индекс!D93</f>
        <v>20.6388247335275</v>
      </c>
      <c r="H95" s="4">
        <f>'Холдинг МРСК'!D93*Индекс!D93</f>
        <v>-3.7298032177563054</v>
      </c>
    </row>
    <row r="96" spans="1:8">
      <c r="A96" s="2">
        <v>39895</v>
      </c>
      <c r="B96" s="4">
        <f>ВолгаТелеком!D94*Индекс!D94</f>
        <v>19.87095460681395</v>
      </c>
      <c r="C96" s="4">
        <f>Газпром!D94*Индекс!D94</f>
        <v>-2.5084114900377403</v>
      </c>
      <c r="D96" s="4">
        <f>Уралсвязь!D94*Индекс!D94</f>
        <v>-1.1842570800986982</v>
      </c>
      <c r="E96" s="4">
        <f>Мосэнерго!D94*Индекс!D94</f>
        <v>1.0076172273835284</v>
      </c>
      <c r="F96" s="4">
        <f>Татнефть!D94*Индекс!D94</f>
        <v>-0.55998675713577661</v>
      </c>
      <c r="G96" s="4">
        <f>Лукойл!D94*Индекс!D94</f>
        <v>4.0816055673093601</v>
      </c>
      <c r="H96" s="4">
        <f>'Холдинг МРСК'!D94*Индекс!D94</f>
        <v>-2.1653019651828518</v>
      </c>
    </row>
    <row r="97" spans="1:8">
      <c r="A97" s="2">
        <v>39896</v>
      </c>
      <c r="B97" s="4">
        <f>ВолгаТелеком!D95*Индекс!D95</f>
        <v>-23.281167767461486</v>
      </c>
      <c r="C97" s="4">
        <f>Газпром!D95*Индекс!D95</f>
        <v>2.0447007524326741</v>
      </c>
      <c r="D97" s="4">
        <f>Уралсвязь!D95*Индекс!D95</f>
        <v>1.5637107825452743</v>
      </c>
      <c r="E97" s="4">
        <f>Мосэнерго!D95*Индекс!D95</f>
        <v>4.071866162314083</v>
      </c>
      <c r="F97" s="4">
        <f>Татнефть!D95*Индекс!D95</f>
        <v>-0.70524982225053501</v>
      </c>
      <c r="G97" s="4">
        <f>Лукойл!D95*Индекс!D95</f>
        <v>4.6177718276382267</v>
      </c>
      <c r="H97" s="4">
        <f>'Холдинг МРСК'!D95*Индекс!D95</f>
        <v>-4.6125816855671591</v>
      </c>
    </row>
    <row r="98" spans="1:8">
      <c r="A98" s="2">
        <v>39897</v>
      </c>
      <c r="B98" s="4">
        <f>ВолгаТелеком!D96*Индекс!D96</f>
        <v>5.0812584807007628</v>
      </c>
      <c r="C98" s="4">
        <f>Газпром!D96*Индекс!D96</f>
        <v>2.0615349384145181</v>
      </c>
      <c r="D98" s="4">
        <f>Уралсвязь!D96*Индекс!D96</f>
        <v>8.842549676499031</v>
      </c>
      <c r="E98" s="4">
        <f>Мосэнерго!D96*Индекс!D96</f>
        <v>-0.30646558294183091</v>
      </c>
      <c r="F98" s="4">
        <f>Татнефть!D96*Индекс!D96</f>
        <v>2.6733877804612916</v>
      </c>
      <c r="G98" s="4">
        <f>Лукойл!D96*Индекс!D96</f>
        <v>3.5759441463308881</v>
      </c>
      <c r="H98" s="4">
        <f>'Холдинг МРСК'!D96*Индекс!D96</f>
        <v>-1.3056076605610034</v>
      </c>
    </row>
    <row r="99" spans="1:8">
      <c r="A99" s="2">
        <v>39898</v>
      </c>
      <c r="B99" s="4">
        <f>ВолгаТелеком!D97*Индекс!D97</f>
        <v>-11.931869940398283</v>
      </c>
      <c r="C99" s="4">
        <f>Газпром!D97*Индекс!D97</f>
        <v>3.7484033045724976</v>
      </c>
      <c r="D99" s="4">
        <f>Уралсвязь!D97*Индекс!D97</f>
        <v>17.114824936413154</v>
      </c>
      <c r="E99" s="4">
        <f>Мосэнерго!D97*Индекс!D97</f>
        <v>31.713160890931249</v>
      </c>
      <c r="F99" s="4">
        <f>Татнефть!D97*Индекс!D97</f>
        <v>-1.0372075247339316</v>
      </c>
      <c r="G99" s="4">
        <f>Лукойл!D97*Индекс!D97</f>
        <v>-0.23885712613431692</v>
      </c>
      <c r="H99" s="4">
        <f>'Холдинг МРСК'!D97*Индекс!D97</f>
        <v>1.1343485457969995</v>
      </c>
    </row>
    <row r="100" spans="1:8">
      <c r="A100" s="2">
        <v>39899</v>
      </c>
      <c r="B100" s="4">
        <f>ВолгаТелеком!D98*Индекс!D98</f>
        <v>26.468139571938359</v>
      </c>
      <c r="C100" s="4">
        <f>Газпром!D98*Индекс!D98</f>
        <v>32.067748545218727</v>
      </c>
      <c r="D100" s="4">
        <f>Уралсвязь!D98*Индекс!D98</f>
        <v>7.2480277320404802</v>
      </c>
      <c r="E100" s="4">
        <f>Мосэнерго!D98*Индекс!D98</f>
        <v>37.881269295063731</v>
      </c>
      <c r="F100" s="4">
        <f>Татнефть!D98*Индекс!D98</f>
        <v>44.480572265102047</v>
      </c>
      <c r="G100" s="4">
        <f>Лукойл!D98*Индекс!D98</f>
        <v>26.214889814326931</v>
      </c>
      <c r="H100" s="4">
        <f>'Холдинг МРСК'!D98*Индекс!D98</f>
        <v>58.10360691377246</v>
      </c>
    </row>
    <row r="101" spans="1:8">
      <c r="A101" s="2">
        <v>39902</v>
      </c>
      <c r="B101" s="4">
        <f>ВолгаТелеком!D99*Индекс!D99</f>
        <v>-2.9329397922875597</v>
      </c>
      <c r="C101" s="4">
        <f>Газпром!D99*Индекс!D99</f>
        <v>-0.57486469571009835</v>
      </c>
      <c r="D101" s="4">
        <f>Уралсвязь!D99*Индекс!D99</f>
        <v>-0.73107494316358979</v>
      </c>
      <c r="E101" s="4">
        <f>Мосэнерго!D99*Индекс!D99</f>
        <v>-0.34697910839775459</v>
      </c>
      <c r="F101" s="4">
        <f>Татнефть!D99*Индекс!D99</f>
        <v>-3.7283846473466218</v>
      </c>
      <c r="G101" s="4">
        <f>Лукойл!D99*Индекс!D99</f>
        <v>-0.14418717603966758</v>
      </c>
      <c r="H101" s="4">
        <f>'Холдинг МРСК'!D99*Индекс!D99</f>
        <v>-0.1473779373505924</v>
      </c>
    </row>
    <row r="102" spans="1:8">
      <c r="A102" s="2">
        <v>39903</v>
      </c>
      <c r="B102" s="4">
        <f>ВолгаТелеком!D100*Индекс!D100</f>
        <v>0.68776609280007317</v>
      </c>
      <c r="C102" s="4">
        <f>Газпром!D100*Индекс!D100</f>
        <v>5.6536083969858639E-2</v>
      </c>
      <c r="D102" s="4">
        <f>Уралсвязь!D100*Индекс!D100</f>
        <v>2.0845961102160468</v>
      </c>
      <c r="E102" s="4">
        <f>Мосэнерго!D100*Индекс!D100</f>
        <v>0.49872322562358279</v>
      </c>
      <c r="F102" s="4">
        <f>Татнефть!D100*Индекс!D100</f>
        <v>3.9795764191806297E-2</v>
      </c>
      <c r="G102" s="4">
        <f>Лукойл!D100*Индекс!D100</f>
        <v>1.670651766135578</v>
      </c>
      <c r="H102" s="4">
        <f>'Холдинг МРСК'!D100*Индекс!D100</f>
        <v>0.78074847967418071</v>
      </c>
    </row>
    <row r="103" spans="1:8">
      <c r="A103" s="2">
        <v>39904</v>
      </c>
      <c r="B103" s="4">
        <f>ВолгаТелеком!D101*Индекс!D101</f>
        <v>18.666806102455091</v>
      </c>
      <c r="C103" s="4">
        <f>Газпром!D101*Индекс!D101</f>
        <v>39.003788303177721</v>
      </c>
      <c r="D103" s="4">
        <f>Уралсвязь!D101*Индекс!D101</f>
        <v>27.583539346082159</v>
      </c>
      <c r="E103" s="4">
        <f>Мосэнерго!D101*Индекс!D101</f>
        <v>-2.8458163914297656</v>
      </c>
      <c r="F103" s="4">
        <f>Татнефть!D101*Индекс!D101</f>
        <v>52.084264838637502</v>
      </c>
      <c r="G103" s="4">
        <f>Лукойл!D101*Индекс!D101</f>
        <v>10.179167761380395</v>
      </c>
      <c r="H103" s="4">
        <f>'Холдинг МРСК'!D101*Индекс!D101</f>
        <v>-1.3117247586261496</v>
      </c>
    </row>
    <row r="104" spans="1:8">
      <c r="A104" s="2">
        <v>39905</v>
      </c>
      <c r="B104" s="4">
        <f>ВолгаТелеком!D102*Индекс!D102</f>
        <v>10.285673242976079</v>
      </c>
      <c r="C104" s="4">
        <f>Газпром!D102*Индекс!D102</f>
        <v>4.2314613018294187</v>
      </c>
      <c r="D104" s="4">
        <f>Уралсвязь!D102*Индекс!D102</f>
        <v>4.8468136225913536</v>
      </c>
      <c r="E104" s="4">
        <f>Мосэнерго!D102*Индекс!D102</f>
        <v>-0.61326922239513371</v>
      </c>
      <c r="F104" s="4">
        <f>Татнефть!D102*Индекс!D102</f>
        <v>5.3057698625168257</v>
      </c>
      <c r="G104" s="4">
        <f>Лукойл!D102*Индекс!D102</f>
        <v>2.6529216256594572</v>
      </c>
      <c r="H104" s="4">
        <f>'Холдинг МРСК'!D102*Индекс!D102</f>
        <v>-0.27309679030730688</v>
      </c>
    </row>
    <row r="105" spans="1:8">
      <c r="A105" s="2">
        <v>39906</v>
      </c>
      <c r="B105" s="4">
        <f>ВолгаТелеком!D103*Индекс!D103</f>
        <v>0.30534703441815175</v>
      </c>
      <c r="C105" s="4">
        <f>Газпром!D103*Индекс!D103</f>
        <v>0.13368761598414111</v>
      </c>
      <c r="D105" s="4">
        <f>Уралсвязь!D103*Индекс!D103</f>
        <v>-4.0612074938540535E-2</v>
      </c>
      <c r="E105" s="4">
        <f>Мосэнерго!D103*Индекс!D103</f>
        <v>0.47426801185412421</v>
      </c>
      <c r="F105" s="4">
        <f>Татнефть!D103*Индекс!D103</f>
        <v>0.54473443484521689</v>
      </c>
      <c r="G105" s="4">
        <f>Лукойл!D103*Индекс!D103</f>
        <v>0.44238175936549606</v>
      </c>
      <c r="H105" s="4">
        <f>'Холдинг МРСК'!D103*Индекс!D103</f>
        <v>-2.6135321648244069E-2</v>
      </c>
    </row>
    <row r="106" spans="1:8">
      <c r="A106" s="2">
        <v>39909</v>
      </c>
      <c r="B106" s="4">
        <f>ВолгаТелеком!D104*Индекс!D104</f>
        <v>0.68500060261257711</v>
      </c>
      <c r="C106" s="4">
        <f>Газпром!D104*Индекс!D104</f>
        <v>5.0449392096740775</v>
      </c>
      <c r="D106" s="4">
        <f>Уралсвязь!D104*Индекс!D104</f>
        <v>0.189067578692346</v>
      </c>
      <c r="E106" s="4">
        <f>Мосэнерго!D104*Индекс!D104</f>
        <v>1.2976612108255452</v>
      </c>
      <c r="F106" s="4">
        <f>Татнефть!D104*Индекс!D104</f>
        <v>6.1049454150244227</v>
      </c>
      <c r="G106" s="4">
        <f>Лукойл!D104*Индекс!D104</f>
        <v>4.2509631402330772</v>
      </c>
      <c r="H106" s="4">
        <f>'Холдинг МРСК'!D104*Индекс!D104</f>
        <v>0.11907631589587973</v>
      </c>
    </row>
    <row r="107" spans="1:8">
      <c r="A107" s="2">
        <v>39910</v>
      </c>
      <c r="B107" s="4">
        <f>ВолгаТелеком!D105*Индекс!D105</f>
        <v>-2.167272043822158</v>
      </c>
      <c r="C107" s="4">
        <f>Газпром!D105*Индекс!D105</f>
        <v>-3.8483147802082232</v>
      </c>
      <c r="D107" s="4">
        <f>Уралсвязь!D105*Индекс!D105</f>
        <v>0.50117095993457517</v>
      </c>
      <c r="E107" s="4">
        <f>Мосэнерго!D105*Индекс!D105</f>
        <v>34.232909513986669</v>
      </c>
      <c r="F107" s="4">
        <f>Татнефть!D105*Индекс!D105</f>
        <v>-5.0637654134459762</v>
      </c>
      <c r="G107" s="4">
        <f>Лукойл!D105*Индекс!D105</f>
        <v>10.943495320518769</v>
      </c>
      <c r="H107" s="4">
        <f>'Холдинг МРСК'!D105*Индекс!D105</f>
        <v>-0.27128422501424621</v>
      </c>
    </row>
    <row r="108" spans="1:8">
      <c r="A108" s="2">
        <v>39911</v>
      </c>
      <c r="B108" s="4">
        <f>ВолгаТелеком!D106*Индекс!D106</f>
        <v>51.791035194380541</v>
      </c>
      <c r="C108" s="4">
        <f>Газпром!D106*Индекс!D106</f>
        <v>23.05332794998467</v>
      </c>
      <c r="D108" s="4">
        <f>Уралсвязь!D106*Индекс!D106</f>
        <v>-0.63531517367528356</v>
      </c>
      <c r="E108" s="4">
        <f>Мосэнерго!D106*Индекс!D106</f>
        <v>-44.992522167598338</v>
      </c>
      <c r="F108" s="4">
        <f>Татнефть!D106*Индекс!D106</f>
        <v>34.337959899002975</v>
      </c>
      <c r="G108" s="4">
        <f>Лукойл!D106*Индекс!D106</f>
        <v>61.461349477449915</v>
      </c>
      <c r="H108" s="4">
        <f>'Холдинг МРСК'!D106*Индекс!D106</f>
        <v>-1.1874556543603205</v>
      </c>
    </row>
    <row r="109" spans="1:8">
      <c r="A109" s="2">
        <v>39912</v>
      </c>
      <c r="B109" s="4">
        <f>ВолгаТелеком!D107*Индекс!D107</f>
        <v>2.8890402355211409</v>
      </c>
      <c r="C109" s="4">
        <f>Газпром!D107*Индекс!D107</f>
        <v>1.951130094323265</v>
      </c>
      <c r="D109" s="4">
        <f>Уралсвязь!D107*Индекс!D107</f>
        <v>3.6065819444296827</v>
      </c>
      <c r="E109" s="4">
        <f>Мосэнерго!D107*Индекс!D107</f>
        <v>-0.25357368136396702</v>
      </c>
      <c r="F109" s="4">
        <f>Татнефть!D107*Индекс!D107</f>
        <v>1.1037125723465615</v>
      </c>
      <c r="G109" s="4">
        <f>Лукойл!D107*Индекс!D107</f>
        <v>1.4990347219088136</v>
      </c>
      <c r="H109" s="4">
        <f>'Холдинг МРСК'!D107*Индекс!D107</f>
        <v>-0.11700904508173612</v>
      </c>
    </row>
    <row r="110" spans="1:8">
      <c r="A110" s="2">
        <v>39913</v>
      </c>
      <c r="B110" s="4">
        <f>ВолгаТелеком!D108*Индекс!D108</f>
        <v>-3.2165924726181059</v>
      </c>
      <c r="C110" s="4">
        <f>Газпром!D108*Индекс!D108</f>
        <v>-0.47145353040505689</v>
      </c>
      <c r="D110" s="4">
        <f>Уралсвязь!D108*Индекс!D108</f>
        <v>-3.1287122993955731E-2</v>
      </c>
      <c r="E110" s="4">
        <f>Мосэнерго!D108*Индекс!D108</f>
        <v>-0.9151801981599168</v>
      </c>
      <c r="F110" s="4">
        <f>Татнефть!D108*Индекс!D108</f>
        <v>-0.7303351571559088</v>
      </c>
      <c r="G110" s="4">
        <f>Лукойл!D108*Индекс!D108</f>
        <v>-0.45270404538395864</v>
      </c>
      <c r="H110" s="4">
        <f>'Холдинг МРСК'!D108*Индекс!D108</f>
        <v>0.10463075635863135</v>
      </c>
    </row>
    <row r="111" spans="1:8">
      <c r="A111" s="2">
        <v>39916</v>
      </c>
      <c r="B111" s="4">
        <f>ВолгаТелеком!D109*Индекс!D109</f>
        <v>0.77547653224282864</v>
      </c>
      <c r="C111" s="4">
        <f>Газпром!D109*Индекс!D109</f>
        <v>0.52858411950905482</v>
      </c>
      <c r="D111" s="4">
        <f>Уралсвязь!D109*Индекс!D109</f>
        <v>3.4078733035597755</v>
      </c>
      <c r="E111" s="4">
        <f>Мосэнерго!D109*Индекс!D109</f>
        <v>0.24436071017051836</v>
      </c>
      <c r="F111" s="4">
        <f>Татнефть!D109*Индекс!D109</f>
        <v>0.47220375699756062</v>
      </c>
      <c r="G111" s="4">
        <f>Лукойл!D109*Индекс!D109</f>
        <v>5.2531346973000712</v>
      </c>
      <c r="H111" s="4">
        <f>'Холдинг МРСК'!D109*Индекс!D109</f>
        <v>-6.653849580107825</v>
      </c>
    </row>
    <row r="112" spans="1:8">
      <c r="A112" s="2">
        <v>39917</v>
      </c>
      <c r="B112" s="4">
        <f>ВолгаТелеком!D110*Индекс!D110</f>
        <v>2.9007521753203576</v>
      </c>
      <c r="C112" s="4">
        <f>Газпром!D110*Индекс!D110</f>
        <v>0.23780360364063544</v>
      </c>
      <c r="D112" s="4">
        <f>Уралсвязь!D110*Индекс!D110</f>
        <v>1.4260008608339547</v>
      </c>
      <c r="E112" s="4">
        <f>Мосэнерго!D110*Индекс!D110</f>
        <v>-0.28369340558657541</v>
      </c>
      <c r="F112" s="4">
        <f>Татнефть!D110*Индекс!D110</f>
        <v>0.70979028749793138</v>
      </c>
      <c r="G112" s="4">
        <f>Лукойл!D110*Индекс!D110</f>
        <v>1.7665287555934601</v>
      </c>
      <c r="H112" s="4">
        <f>'Холдинг МРСК'!D110*Индекс!D110</f>
        <v>-1.1298574462445874</v>
      </c>
    </row>
    <row r="113" spans="1:8">
      <c r="A113" s="2">
        <v>39918</v>
      </c>
      <c r="B113" s="4">
        <f>ВолгаТелеком!D111*Индекс!D111</f>
        <v>-0.24300958411978058</v>
      </c>
      <c r="C113" s="4">
        <f>Газпром!D111*Индекс!D111</f>
        <v>-2.1376390788229656</v>
      </c>
      <c r="D113" s="4">
        <f>Уралсвязь!D111*Индекс!D111</f>
        <v>-0.44015361090662952</v>
      </c>
      <c r="E113" s="4">
        <f>Мосэнерго!D111*Индекс!D111</f>
        <v>-1.6983733686139033</v>
      </c>
      <c r="F113" s="4">
        <f>Татнефть!D111*Индекс!D111</f>
        <v>-2.3429754048636622</v>
      </c>
      <c r="G113" s="4">
        <f>Лукойл!D111*Индекс!D111</f>
        <v>-0.88499757610734697</v>
      </c>
      <c r="H113" s="4">
        <f>'Холдинг МРСК'!D111*Индекс!D111</f>
        <v>-0.51624447582104849</v>
      </c>
    </row>
    <row r="114" spans="1:8">
      <c r="A114" s="2">
        <v>39919</v>
      </c>
      <c r="B114" s="4">
        <f>ВолгаТелеком!D112*Индекс!D112</f>
        <v>-0.34170604613815431</v>
      </c>
      <c r="C114" s="4">
        <f>Газпром!D112*Индекс!D112</f>
        <v>-0.61671127614536092</v>
      </c>
      <c r="D114" s="4">
        <f>Уралсвязь!D112*Индекс!D112</f>
        <v>-5.1336660161416967</v>
      </c>
      <c r="E114" s="4">
        <f>Мосэнерго!D112*Индекс!D112</f>
        <v>6.0903140051479321</v>
      </c>
      <c r="F114" s="4">
        <f>Татнефть!D112*Индекс!D112</f>
        <v>-0.38606153111797925</v>
      </c>
      <c r="G114" s="4">
        <f>Лукойл!D112*Индекс!D112</f>
        <v>-1.860166560178979</v>
      </c>
      <c r="H114" s="4">
        <f>'Холдинг МРСК'!D112*Индекс!D112</f>
        <v>0.28382315656564477</v>
      </c>
    </row>
    <row r="115" spans="1:8">
      <c r="A115" s="2">
        <v>39920</v>
      </c>
      <c r="B115" s="4">
        <f>ВолгаТелеком!D113*Индекс!D113</f>
        <v>3.2024438041373271</v>
      </c>
      <c r="C115" s="4">
        <f>Газпром!D113*Индекс!D113</f>
        <v>15.10126330482883</v>
      </c>
      <c r="D115" s="4">
        <f>Уралсвязь!D113*Индекс!D113</f>
        <v>13.756487977388979</v>
      </c>
      <c r="E115" s="4">
        <f>Мосэнерго!D113*Индекс!D113</f>
        <v>-0.48292639534032894</v>
      </c>
      <c r="F115" s="4">
        <f>Татнефть!D113*Индекс!D113</f>
        <v>-2.9967692077986028</v>
      </c>
      <c r="G115" s="4">
        <f>Лукойл!D113*Индекс!D113</f>
        <v>2.9415174464470466</v>
      </c>
      <c r="H115" s="4">
        <f>'Холдинг МРСК'!D113*Индекс!D113</f>
        <v>0.84622108572752586</v>
      </c>
    </row>
    <row r="116" spans="1:8">
      <c r="A116" s="2">
        <v>39923</v>
      </c>
      <c r="B116" s="4">
        <f>ВолгаТелеком!D114*Индекс!D114</f>
        <v>10.858289961815172</v>
      </c>
      <c r="C116" s="4">
        <f>Газпром!D114*Индекс!D114</f>
        <v>11.614804677849349</v>
      </c>
      <c r="D116" s="4">
        <f>Уралсвязь!D114*Индекс!D114</f>
        <v>1.0166516223044413</v>
      </c>
      <c r="E116" s="4">
        <f>Мосэнерго!D114*Индекс!D114</f>
        <v>-9.9321490018832304</v>
      </c>
      <c r="F116" s="4">
        <f>Татнефть!D114*Индекс!D114</f>
        <v>5.8436542672303782</v>
      </c>
      <c r="G116" s="4">
        <f>Лукойл!D114*Индекс!D114</f>
        <v>13.348808583241148</v>
      </c>
      <c r="H116" s="4">
        <f>'Холдинг МРСК'!D114*Индекс!D114</f>
        <v>2.2314126420561169</v>
      </c>
    </row>
    <row r="117" spans="1:8">
      <c r="A117" s="2">
        <v>39924</v>
      </c>
      <c r="B117" s="4">
        <f>ВолгаТелеком!D115*Индекс!D115</f>
        <v>-0.83439196771689028</v>
      </c>
      <c r="C117" s="4">
        <f>Газпром!D115*Индекс!D115</f>
        <v>1.3021634754075995</v>
      </c>
      <c r="D117" s="4">
        <f>Уралсвязь!D115*Индекс!D115</f>
        <v>1.5774935362450981</v>
      </c>
      <c r="E117" s="4">
        <f>Мосэнерго!D115*Индекс!D115</f>
        <v>6.9769094179570015</v>
      </c>
      <c r="F117" s="4">
        <f>Татнефть!D115*Индекс!D115</f>
        <v>-0.75174481608691679</v>
      </c>
      <c r="G117" s="4">
        <f>Лукойл!D115*Индекс!D115</f>
        <v>1.4837258964328197</v>
      </c>
      <c r="H117" s="4">
        <f>'Холдинг МРСК'!D115*Индекс!D115</f>
        <v>-0.48968495188610106</v>
      </c>
    </row>
    <row r="118" spans="1:8">
      <c r="A118" s="2">
        <v>39925</v>
      </c>
      <c r="B118" s="4">
        <f>ВолгаТелеком!D116*Индекс!D116</f>
        <v>24.645020422723306</v>
      </c>
      <c r="C118" s="4">
        <f>Газпром!D116*Индекс!D116</f>
        <v>28.404333673992884</v>
      </c>
      <c r="D118" s="4">
        <f>Уралсвязь!D116*Индекс!D116</f>
        <v>2.8258021905154602</v>
      </c>
      <c r="E118" s="4">
        <f>Мосэнерго!D116*Индекс!D116</f>
        <v>-1.5092845644119361</v>
      </c>
      <c r="F118" s="4">
        <f>Татнефть!D116*Индекс!D116</f>
        <v>7.960149564168213</v>
      </c>
      <c r="G118" s="4">
        <f>Лукойл!D116*Индекс!D116</f>
        <v>7.8966651140451596</v>
      </c>
      <c r="H118" s="4">
        <f>'Холдинг МРСК'!D116*Индекс!D116</f>
        <v>6.8144156748482905</v>
      </c>
    </row>
    <row r="119" spans="1:8">
      <c r="A119" s="2">
        <v>39926</v>
      </c>
      <c r="B119" s="4">
        <f>ВолгаТелеком!D117*Индекс!D117</f>
        <v>-1.0509149514277618</v>
      </c>
      <c r="C119" s="4">
        <f>Газпром!D117*Индекс!D117</f>
        <v>3.8477074357229903</v>
      </c>
      <c r="D119" s="4">
        <f>Уралсвязь!D117*Индекс!D117</f>
        <v>-3.8045157510710443</v>
      </c>
      <c r="E119" s="4">
        <f>Мосэнерго!D117*Индекс!D117</f>
        <v>-4.5832079536595742</v>
      </c>
      <c r="F119" s="4">
        <f>Татнефть!D117*Индекс!D117</f>
        <v>-1.1481193769414164</v>
      </c>
      <c r="G119" s="4">
        <f>Лукойл!D117*Индекс!D117</f>
        <v>0.75921492634448229</v>
      </c>
      <c r="H119" s="4">
        <f>'Холдинг МРСК'!D117*Индекс!D117</f>
        <v>-0.68894316380182319</v>
      </c>
    </row>
    <row r="120" spans="1:8">
      <c r="A120" s="2">
        <v>39927</v>
      </c>
      <c r="B120" s="4">
        <f>ВолгаТелеком!D118*Индекс!D118</f>
        <v>7.7171708924966165</v>
      </c>
      <c r="C120" s="4">
        <f>Газпром!D118*Индекс!D118</f>
        <v>9.1124371943173745</v>
      </c>
      <c r="D120" s="4">
        <f>Уралсвязь!D118*Индекс!D118</f>
        <v>14.712984013297731</v>
      </c>
      <c r="E120" s="4">
        <f>Мосэнерго!D118*Индекс!D118</f>
        <v>16.883265961351736</v>
      </c>
      <c r="F120" s="4">
        <f>Татнефть!D118*Индекс!D118</f>
        <v>17.369527632842114</v>
      </c>
      <c r="G120" s="4">
        <f>Лукойл!D118*Индекс!D118</f>
        <v>11.082509186054892</v>
      </c>
      <c r="H120" s="4">
        <f>'Холдинг МРСК'!D118*Индекс!D118</f>
        <v>9.9882220778158803</v>
      </c>
    </row>
    <row r="121" spans="1:8">
      <c r="A121" s="2">
        <v>39930</v>
      </c>
      <c r="B121" s="4">
        <f>ВолгаТелеком!D119*Индекс!D119</f>
        <v>5.9360345174187206</v>
      </c>
      <c r="C121" s="4">
        <f>Газпром!D119*Индекс!D119</f>
        <v>11.398093806351138</v>
      </c>
      <c r="D121" s="4">
        <f>Уралсвязь!D119*Индекс!D119</f>
        <v>-4.8681549217067221</v>
      </c>
      <c r="E121" s="4">
        <f>Мосэнерго!D119*Индекс!D119</f>
        <v>-3.3371916020251415</v>
      </c>
      <c r="F121" s="4">
        <f>Татнефть!D119*Индекс!D119</f>
        <v>14.145083975089211</v>
      </c>
      <c r="G121" s="4">
        <f>Лукойл!D119*Индекс!D119</f>
        <v>7.0770179341064967</v>
      </c>
      <c r="H121" s="4">
        <f>'Холдинг МРСК'!D119*Индекс!D119</f>
        <v>8.6003183718955611</v>
      </c>
    </row>
    <row r="122" spans="1:8">
      <c r="A122" s="2">
        <v>39931</v>
      </c>
      <c r="B122" s="4">
        <f>ВолгаТелеком!D120*Индекс!D120</f>
        <v>13.011445720610116</v>
      </c>
      <c r="C122" s="4">
        <f>Газпром!D120*Индекс!D120</f>
        <v>9.0062105409237052</v>
      </c>
      <c r="D122" s="4">
        <f>Уралсвязь!D120*Индекс!D120</f>
        <v>2.1853643042069928</v>
      </c>
      <c r="E122" s="4">
        <f>Мосэнерго!D120*Индекс!D120</f>
        <v>18.755864707558274</v>
      </c>
      <c r="F122" s="4">
        <f>Татнефть!D120*Индекс!D120</f>
        <v>11.599655954686062</v>
      </c>
      <c r="G122" s="4">
        <f>Лукойл!D120*Индекс!D120</f>
        <v>9.6527387557933277</v>
      </c>
      <c r="H122" s="4">
        <f>'Холдинг МРСК'!D120*Индекс!D120</f>
        <v>8.475108439436184</v>
      </c>
    </row>
    <row r="123" spans="1:8">
      <c r="A123" s="2">
        <v>39932</v>
      </c>
      <c r="B123" s="4">
        <f>ВолгаТелеком!D121*Индекс!D121</f>
        <v>9.1262629814776286</v>
      </c>
      <c r="C123" s="4">
        <f>Газпром!D121*Индекс!D121</f>
        <v>8.7829948234868809</v>
      </c>
      <c r="D123" s="4">
        <f>Уралсвязь!D121*Индекс!D121</f>
        <v>9.3639618052677704</v>
      </c>
      <c r="E123" s="4">
        <f>Мосэнерго!D121*Индекс!D121</f>
        <v>5.1791413804814068</v>
      </c>
      <c r="F123" s="4">
        <f>Татнефть!D121*Индекс!D121</f>
        <v>15.071724163372451</v>
      </c>
      <c r="G123" s="4">
        <f>Лукойл!D121*Индекс!D121</f>
        <v>6.914496444658381</v>
      </c>
      <c r="H123" s="4">
        <f>'Холдинг МРСК'!D121*Индекс!D121</f>
        <v>7.8633206627333152</v>
      </c>
    </row>
    <row r="124" spans="1:8">
      <c r="A124" s="2">
        <v>39933</v>
      </c>
      <c r="B124" s="4">
        <f>ВолгаТелеком!D122*Индекс!D122</f>
        <v>6.4090109808554843</v>
      </c>
      <c r="C124" s="4">
        <f>Газпром!D122*Индекс!D122</f>
        <v>3.7285871419147019</v>
      </c>
      <c r="D124" s="4">
        <f>Уралсвязь!D122*Индекс!D122</f>
        <v>19.261273579656876</v>
      </c>
      <c r="E124" s="4">
        <f>Мосэнерго!D122*Индекс!D122</f>
        <v>4.5792040735909438</v>
      </c>
      <c r="F124" s="4">
        <f>Татнефть!D122*Индекс!D122</f>
        <v>-0.49923780275539231</v>
      </c>
      <c r="G124" s="4">
        <f>Лукойл!D122*Индекс!D122</f>
        <v>0.27762839468464146</v>
      </c>
      <c r="H124" s="4">
        <f>'Холдинг МРСК'!D122*Индекс!D122</f>
        <v>-2.0135890567063268</v>
      </c>
    </row>
    <row r="125" spans="1:8">
      <c r="A125" s="2">
        <v>39937</v>
      </c>
      <c r="B125" s="4">
        <f>ВолгаТелеком!D123*Индекс!D123</f>
        <v>3.4745948701846694</v>
      </c>
      <c r="C125" s="4">
        <f>Газпром!D123*Индекс!D123</f>
        <v>4.3594084446282135</v>
      </c>
      <c r="D125" s="4">
        <f>Уралсвязь!D123*Индекс!D123</f>
        <v>-0.48603478885926854</v>
      </c>
      <c r="E125" s="4">
        <f>Мосэнерго!D123*Индекс!D123</f>
        <v>-2.6793162069051242</v>
      </c>
      <c r="F125" s="4">
        <f>Татнефть!D123*Индекс!D123</f>
        <v>1.1215086764757574E-2</v>
      </c>
      <c r="G125" s="4">
        <f>Лукойл!D123*Индекс!D123</f>
        <v>-0.41037087670500777</v>
      </c>
      <c r="H125" s="4">
        <f>'Холдинг МРСК'!D123*Индекс!D123</f>
        <v>-0.76475689482505649</v>
      </c>
    </row>
    <row r="126" spans="1:8">
      <c r="A126" s="2">
        <v>39938</v>
      </c>
      <c r="B126" s="4">
        <f>ВолгаТелеком!D124*Индекс!D124</f>
        <v>4.194764240089417</v>
      </c>
      <c r="C126" s="4">
        <f>Газпром!D124*Индекс!D124</f>
        <v>14.409673255127819</v>
      </c>
      <c r="D126" s="4">
        <f>Уралсвязь!D124*Индекс!D124</f>
        <v>-0.33803757148113089</v>
      </c>
      <c r="E126" s="4">
        <f>Мосэнерго!D124*Индекс!D124</f>
        <v>19.470357755235014</v>
      </c>
      <c r="F126" s="4">
        <f>Татнефть!D124*Индекс!D124</f>
        <v>-0.9232543872922625</v>
      </c>
      <c r="G126" s="4">
        <f>Лукойл!D124*Индекс!D124</f>
        <v>2.2604558689835579</v>
      </c>
      <c r="H126" s="4">
        <f>'Холдинг МРСК'!D124*Индекс!D124</f>
        <v>0.79132800979332807</v>
      </c>
    </row>
    <row r="127" spans="1:8">
      <c r="A127" s="2">
        <v>39939</v>
      </c>
      <c r="B127" s="4">
        <f>ВолгаТелеком!D125*Индекс!D125</f>
        <v>38.963765785243595</v>
      </c>
      <c r="C127" s="4">
        <f>Газпром!D125*Индекс!D125</f>
        <v>26.822353397097455</v>
      </c>
      <c r="D127" s="4">
        <f>Уралсвязь!D125*Индекс!D125</f>
        <v>16.593601984502087</v>
      </c>
      <c r="E127" s="4">
        <f>Мосэнерго!D125*Индекс!D125</f>
        <v>5.9356815475520355</v>
      </c>
      <c r="F127" s="4">
        <f>Татнефть!D125*Индекс!D125</f>
        <v>25.328151369591801</v>
      </c>
      <c r="G127" s="4">
        <f>Лукойл!D125*Индекс!D125</f>
        <v>23.981105831426078</v>
      </c>
      <c r="H127" s="4">
        <f>'Холдинг МРСК'!D125*Индекс!D125</f>
        <v>7.7819214087704367</v>
      </c>
    </row>
    <row r="128" spans="1:8">
      <c r="A128" s="2">
        <v>39940</v>
      </c>
      <c r="B128" s="4">
        <f>ВолгаТелеком!D126*Индекс!D126</f>
        <v>0.40872852877751287</v>
      </c>
      <c r="C128" s="4">
        <f>Газпром!D126*Индекс!D126</f>
        <v>1.090968994724808</v>
      </c>
      <c r="D128" s="4">
        <f>Уралсвязь!D126*Индекс!D126</f>
        <v>-3.7243836152779788</v>
      </c>
      <c r="E128" s="4">
        <f>Мосэнерго!D126*Индекс!D126</f>
        <v>-3.4393105351830302</v>
      </c>
      <c r="F128" s="4">
        <f>Татнефть!D126*Индекс!D126</f>
        <v>2.5182962639211062</v>
      </c>
      <c r="G128" s="4">
        <f>Лукойл!D126*Индекс!D126</f>
        <v>0.27055166375955136</v>
      </c>
      <c r="H128" s="4">
        <f>'Холдинг МРСК'!D126*Индекс!D126</f>
        <v>-1.6643563851857088</v>
      </c>
    </row>
    <row r="129" spans="1:8">
      <c r="A129" s="2">
        <v>39941</v>
      </c>
      <c r="B129" s="4">
        <f>ВолгаТелеком!D127*Индекс!D127</f>
        <v>25.871689243709984</v>
      </c>
      <c r="C129" s="4">
        <f>Газпром!D127*Индекс!D127</f>
        <v>8.6413775523212148</v>
      </c>
      <c r="D129" s="4">
        <f>Уралсвязь!D127*Индекс!D127</f>
        <v>3.5313892265645617</v>
      </c>
      <c r="E129" s="4">
        <f>Мосэнерго!D127*Индекс!D127</f>
        <v>1.9601514562237246</v>
      </c>
      <c r="F129" s="4">
        <f>Татнефть!D127*Индекс!D127</f>
        <v>4.8191862930821836</v>
      </c>
      <c r="G129" s="4">
        <f>Лукойл!D127*Индекс!D127</f>
        <v>1.4984431821972066</v>
      </c>
      <c r="H129" s="4">
        <f>'Холдинг МРСК'!D127*Индекс!D127</f>
        <v>8.5421782104374024</v>
      </c>
    </row>
    <row r="130" spans="1:8">
      <c r="A130" s="2">
        <v>39945</v>
      </c>
      <c r="B130" s="4">
        <f>ВолгаТелеком!D128*Индекс!D128</f>
        <v>10.292029097943269</v>
      </c>
      <c r="C130" s="4">
        <f>Газпром!D128*Индекс!D128</f>
        <v>5.3456069056356998</v>
      </c>
      <c r="D130" s="4">
        <f>Уралсвязь!D128*Индекс!D128</f>
        <v>11.440324330076805</v>
      </c>
      <c r="E130" s="4">
        <f>Мосэнерго!D128*Индекс!D128</f>
        <v>34.911802577146929</v>
      </c>
      <c r="F130" s="4">
        <f>Татнефть!D128*Индекс!D128</f>
        <v>3.7964411333954988</v>
      </c>
      <c r="G130" s="4">
        <f>Лукойл!D128*Индекс!D128</f>
        <v>6.4792361647465402</v>
      </c>
      <c r="H130" s="4">
        <f>'Холдинг МРСК'!D128*Индекс!D128</f>
        <v>2.8466441876153206</v>
      </c>
    </row>
    <row r="131" spans="1:8">
      <c r="A131" s="2">
        <v>39946</v>
      </c>
      <c r="B131" s="4">
        <f>ВолгаТелеком!D129*Индекс!D129</f>
        <v>12.698332270065363</v>
      </c>
      <c r="C131" s="4">
        <f>Газпром!D129*Индекс!D129</f>
        <v>13.47006697196737</v>
      </c>
      <c r="D131" s="4">
        <f>Уралсвязь!D129*Индекс!D129</f>
        <v>-0.28480527656127236</v>
      </c>
      <c r="E131" s="4">
        <f>Мосэнерго!D129*Индекс!D129</f>
        <v>-5.4363860786249205</v>
      </c>
      <c r="F131" s="4">
        <f>Татнефть!D129*Индекс!D129</f>
        <v>12.259347991545011</v>
      </c>
      <c r="G131" s="4">
        <f>Лукойл!D129*Индекс!D129</f>
        <v>10.035009064562377</v>
      </c>
      <c r="H131" s="4">
        <f>'Холдинг МРСК'!D129*Индекс!D129</f>
        <v>-0.51049090148908494</v>
      </c>
    </row>
    <row r="132" spans="1:8">
      <c r="A132" s="2">
        <v>39947</v>
      </c>
      <c r="B132" s="4">
        <f>ВолгаТелеком!D130*Индекс!D130</f>
        <v>1.4663088786247667E-2</v>
      </c>
      <c r="C132" s="4">
        <f>Газпром!D130*Индекс!D130</f>
        <v>0.30648893078493689</v>
      </c>
      <c r="D132" s="4">
        <f>Уралсвязь!D130*Индекс!D130</f>
        <v>0.85427866268541575</v>
      </c>
      <c r="E132" s="4">
        <f>Мосэнерго!D130*Индекс!D130</f>
        <v>0.17015673357739924</v>
      </c>
      <c r="F132" s="4">
        <f>Татнефть!D130*Индекс!D130</f>
        <v>-8.1962801956483991E-2</v>
      </c>
      <c r="G132" s="4">
        <f>Лукойл!D130*Индекс!D130</f>
        <v>-2.7378287469262033E-2</v>
      </c>
      <c r="H132" s="4">
        <f>'Холдинг МРСК'!D130*Индекс!D130</f>
        <v>-0.35321601317775159</v>
      </c>
    </row>
    <row r="133" spans="1:8">
      <c r="A133" s="2">
        <v>39948</v>
      </c>
      <c r="B133" s="4">
        <f>ВолгаТелеком!D131*Индекс!D131</f>
        <v>-0.273199921053215</v>
      </c>
      <c r="C133" s="4">
        <f>Газпром!D131*Индекс!D131</f>
        <v>-5.2982458577732719E-2</v>
      </c>
      <c r="D133" s="4">
        <f>Уралсвязь!D131*Индекс!D131</f>
        <v>0.21887201770481785</v>
      </c>
      <c r="E133" s="4">
        <f>Мосэнерго!D131*Индекс!D131</f>
        <v>1.3821392319210533</v>
      </c>
      <c r="F133" s="4">
        <f>Татнефть!D131*Индекс!D131</f>
        <v>-0.15366211528273088</v>
      </c>
      <c r="G133" s="4">
        <f>Лукойл!D131*Индекс!D131</f>
        <v>-0.33770801002918982</v>
      </c>
      <c r="H133" s="4">
        <f>'Холдинг МРСК'!D131*Индекс!D131</f>
        <v>-0.71589178719385282</v>
      </c>
    </row>
    <row r="134" spans="1:8">
      <c r="A134" s="2">
        <v>39951</v>
      </c>
      <c r="B134" s="4">
        <f>ВолгаТелеком!D132*Индекс!D132</f>
        <v>16.863817114302432</v>
      </c>
      <c r="C134" s="4">
        <f>Газпром!D132*Индекс!D132</f>
        <v>17.750557082439087</v>
      </c>
      <c r="D134" s="4">
        <f>Уралсвязь!D132*Индекс!D132</f>
        <v>7.1596643542151472</v>
      </c>
      <c r="E134" s="4">
        <f>Мосэнерго!D132*Индекс!D132</f>
        <v>14.588303095574039</v>
      </c>
      <c r="F134" s="4">
        <f>Татнефть!D132*Индекс!D132</f>
        <v>14.171907137414937</v>
      </c>
      <c r="G134" s="4">
        <f>Лукойл!D132*Индекс!D132</f>
        <v>12.958625962346687</v>
      </c>
      <c r="H134" s="4">
        <f>'Холдинг МРСК'!D132*Индекс!D132</f>
        <v>6.8730429151759287</v>
      </c>
    </row>
    <row r="135" spans="1:8">
      <c r="A135" s="2">
        <v>39952</v>
      </c>
      <c r="B135" s="4">
        <f>ВолгаТелеком!D133*Индекс!D133</f>
        <v>28.547313944924298</v>
      </c>
      <c r="C135" s="4">
        <f>Газпром!D133*Индекс!D133</f>
        <v>8.887180450478704</v>
      </c>
      <c r="D135" s="4">
        <f>Уралсвязь!D133*Индекс!D133</f>
        <v>12.405692285832325</v>
      </c>
      <c r="E135" s="4">
        <f>Мосэнерго!D133*Индекс!D133</f>
        <v>8.7176354003189598</v>
      </c>
      <c r="F135" s="4">
        <f>Татнефть!D133*Индекс!D133</f>
        <v>7.6483877788122285</v>
      </c>
      <c r="G135" s="4">
        <f>Лукойл!D133*Индекс!D133</f>
        <v>1.103202879708842</v>
      </c>
      <c r="H135" s="4">
        <f>'Холдинг МРСК'!D133*Индекс!D133</f>
        <v>3.2504508352092611</v>
      </c>
    </row>
    <row r="136" spans="1:8">
      <c r="A136" s="2">
        <v>39953</v>
      </c>
      <c r="B136" s="4">
        <f>ВолгаТелеком!D134*Индекс!D134</f>
        <v>0.71874448938661639</v>
      </c>
      <c r="C136" s="4">
        <f>Газпром!D134*Индекс!D134</f>
        <v>3.4617405769463092</v>
      </c>
      <c r="D136" s="4">
        <f>Уралсвязь!D134*Индекс!D134</f>
        <v>5.277653239741416</v>
      </c>
      <c r="E136" s="4">
        <f>Мосэнерго!D134*Индекс!D134</f>
        <v>-1.5404796613982563</v>
      </c>
      <c r="F136" s="4">
        <f>Татнефть!D134*Индекс!D134</f>
        <v>2.1925431854623207</v>
      </c>
      <c r="G136" s="4">
        <f>Лукойл!D134*Индекс!D134</f>
        <v>1.8446442545966941</v>
      </c>
      <c r="H136" s="4">
        <f>'Холдинг МРСК'!D134*Индекс!D134</f>
        <v>6.3105599928622986</v>
      </c>
    </row>
    <row r="137" spans="1:8">
      <c r="A137" s="2">
        <v>39954</v>
      </c>
      <c r="B137" s="4">
        <f>ВолгаТелеком!D135*Индекс!D135</f>
        <v>-0.40447606568218686</v>
      </c>
      <c r="C137" s="4">
        <f>Газпром!D135*Индекс!D135</f>
        <v>-1.1553836671294253</v>
      </c>
      <c r="D137" s="4">
        <f>Уралсвязь!D135*Индекс!D135</f>
        <v>0.18633240032007395</v>
      </c>
      <c r="E137" s="4">
        <f>Мосэнерго!D135*Индекс!D135</f>
        <v>-7.5189710784039743E-2</v>
      </c>
      <c r="F137" s="4">
        <f>Татнефть!D135*Индекс!D135</f>
        <v>0.70039668423525159</v>
      </c>
      <c r="G137" s="4">
        <f>Лукойл!D135*Индекс!D135</f>
        <v>-8.6435445892241017E-2</v>
      </c>
      <c r="H137" s="4">
        <f>'Холдинг МРСК'!D135*Индекс!D135</f>
        <v>0.63866804077497352</v>
      </c>
    </row>
    <row r="138" spans="1:8">
      <c r="A138" s="2">
        <v>39955</v>
      </c>
      <c r="B138" s="4">
        <f>ВолгаТелеком!D136*Индекс!D136</f>
        <v>-0.62721739218575301</v>
      </c>
      <c r="C138" s="4">
        <f>Газпром!D136*Индекс!D136</f>
        <v>-0.4482772172750138</v>
      </c>
      <c r="D138" s="4">
        <f>Уралсвязь!D136*Индекс!D136</f>
        <v>-0.23137608031215737</v>
      </c>
      <c r="E138" s="4">
        <f>Мосэнерго!D136*Индекс!D136</f>
        <v>-0.68032122948000129</v>
      </c>
      <c r="F138" s="4">
        <f>Татнефть!D136*Индекс!D136</f>
        <v>-0.38598215609308939</v>
      </c>
      <c r="G138" s="4">
        <f>Лукойл!D136*Индекс!D136</f>
        <v>-0.4885383962183546</v>
      </c>
      <c r="H138" s="4">
        <f>'Холдинг МРСК'!D136*Индекс!D136</f>
        <v>-0.68488546294403652</v>
      </c>
    </row>
    <row r="139" spans="1:8">
      <c r="A139" s="2">
        <v>39958</v>
      </c>
      <c r="B139" s="4">
        <f>ВолгаТелеком!D137*Индекс!D137</f>
        <v>16.16899361028468</v>
      </c>
      <c r="C139" s="4">
        <f>Газпром!D137*Индекс!D137</f>
        <v>8.7051004116260096</v>
      </c>
      <c r="D139" s="4">
        <f>Уралсвязь!D137*Индекс!D137</f>
        <v>1.5220080570669416</v>
      </c>
      <c r="E139" s="4">
        <f>Мосэнерго!D137*Индекс!D137</f>
        <v>-20.346947213427136</v>
      </c>
      <c r="F139" s="4">
        <f>Татнефть!D137*Индекс!D137</f>
        <v>6.1866139834574829</v>
      </c>
      <c r="G139" s="4">
        <f>Лукойл!D137*Индекс!D137</f>
        <v>4.0779179991509524</v>
      </c>
      <c r="H139" s="4">
        <f>'Холдинг МРСК'!D137*Индекс!D137</f>
        <v>8.9397686898033601</v>
      </c>
    </row>
    <row r="140" spans="1:8">
      <c r="A140" s="2">
        <v>39959</v>
      </c>
      <c r="B140" s="4">
        <f>ВолгаТелеком!D138*Индекс!D138</f>
        <v>18.824800049154543</v>
      </c>
      <c r="C140" s="4">
        <f>Газпром!D138*Индекс!D138</f>
        <v>15.970403293719295</v>
      </c>
      <c r="D140" s="4">
        <f>Уралсвязь!D138*Индекс!D138</f>
        <v>-2.2269575044689223</v>
      </c>
      <c r="E140" s="4">
        <f>Мосэнерго!D138*Индекс!D138</f>
        <v>-1.9291171312453546</v>
      </c>
      <c r="F140" s="4">
        <f>Татнефть!D138*Индекс!D138</f>
        <v>16.435375926184481</v>
      </c>
      <c r="G140" s="4">
        <f>Лукойл!D138*Индекс!D138</f>
        <v>8.4230247483545551</v>
      </c>
      <c r="H140" s="4">
        <f>'Холдинг МРСК'!D138*Индекс!D138</f>
        <v>11.317624761687988</v>
      </c>
    </row>
    <row r="141" spans="1:8">
      <c r="A141" s="2">
        <v>39960</v>
      </c>
      <c r="B141" s="4">
        <f>ВолгаТелеком!D139*Индекс!D139</f>
        <v>1.4817262427388187</v>
      </c>
      <c r="C141" s="4">
        <f>Газпром!D139*Индекс!D139</f>
        <v>-1.3886068654031456</v>
      </c>
      <c r="D141" s="4">
        <f>Уралсвязь!D139*Индекс!D139</f>
        <v>-2.2169214667175021</v>
      </c>
      <c r="E141" s="4">
        <f>Мосэнерго!D139*Индекс!D139</f>
        <v>10.800581268505766</v>
      </c>
      <c r="F141" s="4">
        <f>Татнефть!D139*Индекс!D139</f>
        <v>8.0189369392841563</v>
      </c>
      <c r="G141" s="4">
        <f>Лукойл!D139*Индекс!D139</f>
        <v>-0.8394540142213831</v>
      </c>
      <c r="H141" s="4">
        <f>'Холдинг МРСК'!D139*Индекс!D139</f>
        <v>4.718651820443923</v>
      </c>
    </row>
    <row r="142" spans="1:8">
      <c r="A142" s="2">
        <v>39961</v>
      </c>
      <c r="B142" s="4">
        <f>ВолгаТелеком!D140*Индекс!D140</f>
        <v>7.2566846172296851</v>
      </c>
      <c r="C142" s="4">
        <f>Газпром!D140*Индекс!D140</f>
        <v>7.6166707315880524</v>
      </c>
      <c r="D142" s="4">
        <f>Уралсвязь!D140*Индекс!D140</f>
        <v>6.9284854415796975</v>
      </c>
      <c r="E142" s="4">
        <f>Мосэнерго!D140*Индекс!D140</f>
        <v>33.692353849542002</v>
      </c>
      <c r="F142" s="4">
        <f>Татнефть!D140*Индекс!D140</f>
        <v>9.9813639069123461</v>
      </c>
      <c r="G142" s="4">
        <f>Лукойл!D140*Индекс!D140</f>
        <v>12.430365716665719</v>
      </c>
      <c r="H142" s="4">
        <f>'Холдинг МРСК'!D140*Индекс!D140</f>
        <v>6.9127797779634497</v>
      </c>
    </row>
    <row r="143" spans="1:8">
      <c r="A143" s="2">
        <v>39962</v>
      </c>
      <c r="B143" s="4">
        <f>ВолгаТелеком!D141*Индекс!D141</f>
        <v>30.539681272664723</v>
      </c>
      <c r="C143" s="4">
        <f>Газпром!D141*Индекс!D141</f>
        <v>38.769852637007148</v>
      </c>
      <c r="D143" s="4">
        <f>Уралсвязь!D141*Индекс!D141</f>
        <v>47.379850266933346</v>
      </c>
      <c r="E143" s="4">
        <f>Мосэнерго!D141*Индекс!D141</f>
        <v>51.502425980288123</v>
      </c>
      <c r="F143" s="4">
        <f>Татнефть!D141*Индекс!D141</f>
        <v>44.746596531043991</v>
      </c>
      <c r="G143" s="4">
        <f>Лукойл!D141*Индекс!D141</f>
        <v>41.833164074400351</v>
      </c>
      <c r="H143" s="4">
        <f>'Холдинг МРСК'!D141*Индекс!D141</f>
        <v>18.749280528590255</v>
      </c>
    </row>
    <row r="144" spans="1:8">
      <c r="A144" s="2">
        <v>39965</v>
      </c>
      <c r="B144" s="4">
        <f>ВолгаТелеком!D142*Индекс!D142</f>
        <v>0.29241789705997046</v>
      </c>
      <c r="C144" s="4">
        <f>Газпром!D142*Индекс!D142</f>
        <v>0.7074030286234908</v>
      </c>
      <c r="D144" s="4">
        <f>Уралсвязь!D142*Индекс!D142</f>
        <v>3.3646510239321867</v>
      </c>
      <c r="E144" s="4">
        <f>Мосэнерго!D142*Индекс!D142</f>
        <v>-3.2944620327133554</v>
      </c>
      <c r="F144" s="4">
        <f>Татнефть!D142*Индекс!D142</f>
        <v>0.10582311678123756</v>
      </c>
      <c r="G144" s="4">
        <f>Лукойл!D142*Индекс!D142</f>
        <v>-0.39610171577311104</v>
      </c>
      <c r="H144" s="4">
        <f>'Холдинг МРСК'!D142*Индекс!D142</f>
        <v>-1.091346766815265</v>
      </c>
    </row>
    <row r="145" spans="1:8">
      <c r="A145" s="2">
        <v>39966</v>
      </c>
      <c r="B145" s="4">
        <f>ВолгаТелеком!D143*Индекс!D143</f>
        <v>15.958476300979866</v>
      </c>
      <c r="C145" s="4">
        <f>Газпром!D143*Индекс!D143</f>
        <v>14.93882867430901</v>
      </c>
      <c r="D145" s="4">
        <f>Уралсвязь!D143*Индекс!D143</f>
        <v>7.6685468586088703</v>
      </c>
      <c r="E145" s="4">
        <f>Мосэнерго!D143*Индекс!D143</f>
        <v>26.657060216615829</v>
      </c>
      <c r="F145" s="4">
        <f>Татнефть!D143*Индекс!D143</f>
        <v>15.393217219876913</v>
      </c>
      <c r="G145" s="4">
        <f>Лукойл!D143*Индекс!D143</f>
        <v>9.5552607498047912</v>
      </c>
      <c r="H145" s="4">
        <f>'Холдинг МРСК'!D143*Индекс!D143</f>
        <v>14.043803112600393</v>
      </c>
    </row>
    <row r="146" spans="1:8">
      <c r="A146" s="2">
        <v>39967</v>
      </c>
      <c r="B146" s="4">
        <f>ВолгаТелеком!D144*Индекс!D144</f>
        <v>11.496074066818949</v>
      </c>
      <c r="C146" s="4">
        <f>Газпром!D144*Индекс!D144</f>
        <v>8.013372680858053</v>
      </c>
      <c r="D146" s="4">
        <f>Уралсвязь!D144*Индекс!D144</f>
        <v>0.96166660289515038</v>
      </c>
      <c r="E146" s="4">
        <f>Мосэнерго!D144*Индекс!D144</f>
        <v>-8.0339798615574001</v>
      </c>
      <c r="F146" s="4">
        <f>Татнефть!D144*Индекс!D144</f>
        <v>6.8515817000206019</v>
      </c>
      <c r="G146" s="4">
        <f>Лукойл!D144*Индекс!D144</f>
        <v>3.0556029435856797</v>
      </c>
      <c r="H146" s="4">
        <f>'Холдинг МРСК'!D144*Индекс!D144</f>
        <v>0.55031671576891816</v>
      </c>
    </row>
    <row r="147" spans="1:8">
      <c r="A147" s="2">
        <v>39968</v>
      </c>
      <c r="B147" s="4">
        <f>ВолгаТелеком!D145*Индекс!D145</f>
        <v>5.2857402879088786</v>
      </c>
      <c r="C147" s="4">
        <f>Газпром!D145*Индекс!D145</f>
        <v>10.305446019468878</v>
      </c>
      <c r="D147" s="4">
        <f>Уралсвязь!D145*Индекс!D145</f>
        <v>-2.2950541444529358</v>
      </c>
      <c r="E147" s="4">
        <f>Мосэнерго!D145*Индекс!D145</f>
        <v>-18.772922228855386</v>
      </c>
      <c r="F147" s="4">
        <f>Татнефть!D145*Индекс!D145</f>
        <v>3.9898188035732196</v>
      </c>
      <c r="G147" s="4">
        <f>Лукойл!D145*Индекс!D145</f>
        <v>10.39554691604614</v>
      </c>
      <c r="H147" s="4">
        <f>'Холдинг МРСК'!D145*Индекс!D145</f>
        <v>3.7476271777786261</v>
      </c>
    </row>
    <row r="148" spans="1:8">
      <c r="A148" s="2">
        <v>39969</v>
      </c>
      <c r="B148" s="4">
        <f>ВолгаТелеком!D146*Индекс!D146</f>
        <v>27.590707541336524</v>
      </c>
      <c r="C148" s="4">
        <f>Газпром!D146*Индекс!D146</f>
        <v>17.378860530567145</v>
      </c>
      <c r="D148" s="4">
        <f>Уралсвязь!D146*Индекс!D146</f>
        <v>1.4186940521701148</v>
      </c>
      <c r="E148" s="4">
        <f>Мосэнерго!D146*Индекс!D146</f>
        <v>-0.21657740291302499</v>
      </c>
      <c r="F148" s="4">
        <f>Татнефть!D146*Индекс!D146</f>
        <v>33.039753758134218</v>
      </c>
      <c r="G148" s="4">
        <f>Лукойл!D146*Индекс!D146</f>
        <v>21.567341248373008</v>
      </c>
      <c r="H148" s="4">
        <f>'Холдинг МРСК'!D146*Индекс!D146</f>
        <v>14.245076275973897</v>
      </c>
    </row>
    <row r="149" spans="1:8">
      <c r="A149" s="2">
        <v>39972</v>
      </c>
      <c r="B149" s="4">
        <f>ВолгаТелеком!D147*Индекс!D147</f>
        <v>-1.1067519373105328</v>
      </c>
      <c r="C149" s="4">
        <f>Газпром!D147*Индекс!D147</f>
        <v>0.54674687225825269</v>
      </c>
      <c r="D149" s="4">
        <f>Уралсвязь!D147*Индекс!D147</f>
        <v>0.38313904374207025</v>
      </c>
      <c r="E149" s="4">
        <f>Мосэнерго!D147*Индекс!D147</f>
        <v>1.2761427001793877</v>
      </c>
      <c r="F149" s="4">
        <f>Татнефть!D147*Индекс!D147</f>
        <v>1.4963440601467271</v>
      </c>
      <c r="G149" s="4">
        <f>Лукойл!D147*Индекс!D147</f>
        <v>1.2802243074778843</v>
      </c>
      <c r="H149" s="4">
        <f>'Холдинг МРСК'!D147*Индекс!D147</f>
        <v>-0.21467034720540326</v>
      </c>
    </row>
    <row r="150" spans="1:8">
      <c r="A150" s="2">
        <v>39973</v>
      </c>
      <c r="B150" s="4">
        <f>ВолгаТелеком!D148*Индекс!D148</f>
        <v>4.1587088111538808</v>
      </c>
      <c r="C150" s="4">
        <f>Газпром!D148*Индекс!D148</f>
        <v>3.3638745564938959</v>
      </c>
      <c r="D150" s="4">
        <f>Уралсвязь!D148*Индекс!D148</f>
        <v>-4.456349496056014E-2</v>
      </c>
      <c r="E150" s="4">
        <f>Мосэнерго!D148*Индекс!D148</f>
        <v>-5.6438166390330702</v>
      </c>
      <c r="F150" s="4">
        <f>Татнефть!D148*Индекс!D148</f>
        <v>0.59048490890335592</v>
      </c>
      <c r="G150" s="4">
        <f>Лукойл!D148*Индекс!D148</f>
        <v>-0.42758414798227923</v>
      </c>
      <c r="H150" s="4">
        <f>'Холдинг МРСК'!D148*Индекс!D148</f>
        <v>-0.21426212550075122</v>
      </c>
    </row>
    <row r="151" spans="1:8">
      <c r="A151" s="2">
        <v>39974</v>
      </c>
      <c r="B151" s="4">
        <f>ВолгаТелеком!D149*Индекс!D149</f>
        <v>0.88102557952162153</v>
      </c>
      <c r="C151" s="4">
        <f>Газпром!D149*Индекс!D149</f>
        <v>-4.4050991632400033E-2</v>
      </c>
      <c r="D151" s="4">
        <f>Уралсвязь!D149*Индекс!D149</f>
        <v>-7.8393157665409732E-2</v>
      </c>
      <c r="E151" s="4">
        <f>Мосэнерго!D149*Индекс!D149</f>
        <v>-1.6647240689295117</v>
      </c>
      <c r="F151" s="4">
        <f>Татнефть!D149*Индекс!D149</f>
        <v>-0.18434555999788069</v>
      </c>
      <c r="G151" s="4">
        <f>Лукойл!D149*Индекс!D149</f>
        <v>-0.57620902380902961</v>
      </c>
      <c r="H151" s="4">
        <f>'Холдинг МРСК'!D149*Индекс!D149</f>
        <v>0.26876363394181252</v>
      </c>
    </row>
    <row r="152" spans="1:8">
      <c r="A152" s="2">
        <v>39975</v>
      </c>
      <c r="B152" s="4">
        <f>ВолгаТелеком!D150*Индекс!D150</f>
        <v>8.2992802760093713</v>
      </c>
      <c r="C152" s="4">
        <f>Газпром!D150*Индекс!D150</f>
        <v>18.085413117892386</v>
      </c>
      <c r="D152" s="4">
        <f>Уралсвязь!D150*Индекс!D150</f>
        <v>-4.9720361212377151</v>
      </c>
      <c r="E152" s="4">
        <f>Мосэнерго!D150*Индекс!D150</f>
        <v>7.8500586706755362</v>
      </c>
      <c r="F152" s="4">
        <f>Татнефть!D150*Индекс!D150</f>
        <v>23.583528280100488</v>
      </c>
      <c r="G152" s="4">
        <f>Лукойл!D150*Индекс!D150</f>
        <v>22.785011164108749</v>
      </c>
      <c r="H152" s="4">
        <f>'Холдинг МРСК'!D150*Индекс!D150</f>
        <v>13.998630268038092</v>
      </c>
    </row>
    <row r="153" spans="1:8">
      <c r="A153" s="2">
        <v>39979</v>
      </c>
      <c r="B153" s="4">
        <f>ВолгаТелеком!D151*Индекс!D151</f>
        <v>-0.3844125012541732</v>
      </c>
      <c r="C153" s="4">
        <f>Газпром!D151*Индекс!D151</f>
        <v>-0.10521397937286225</v>
      </c>
      <c r="D153" s="4">
        <f>Уралсвязь!D151*Индекс!D151</f>
        <v>-1.0597693515668447</v>
      </c>
      <c r="E153" s="4">
        <f>Мосэнерго!D151*Индекс!D151</f>
        <v>-0.4671872970439559</v>
      </c>
      <c r="F153" s="4">
        <f>Татнефть!D151*Индекс!D151</f>
        <v>-0.31258908957907799</v>
      </c>
      <c r="G153" s="4">
        <f>Лукойл!D151*Индекс!D151</f>
        <v>5.4395495053744157E-2</v>
      </c>
      <c r="H153" s="4">
        <f>'Холдинг МРСК'!D151*Индекс!D151</f>
        <v>-0.51731828659889989</v>
      </c>
    </row>
    <row r="154" spans="1:8">
      <c r="A154" s="2">
        <v>39980</v>
      </c>
      <c r="B154" s="4">
        <f>ВолгаТелеком!D152*Индекс!D152</f>
        <v>17.734628495769776</v>
      </c>
      <c r="C154" s="4">
        <f>Газпром!D152*Индекс!D152</f>
        <v>19.250293420437419</v>
      </c>
      <c r="D154" s="4">
        <f>Уралсвязь!D152*Индекс!D152</f>
        <v>35.390412053581187</v>
      </c>
      <c r="E154" s="4">
        <f>Мосэнерго!D152*Индекс!D152</f>
        <v>29.144970972475356</v>
      </c>
      <c r="F154" s="4">
        <f>Татнефть!D152*Индекс!D152</f>
        <v>9.4517789640708045</v>
      </c>
      <c r="G154" s="4">
        <f>Лукойл!D152*Индекс!D152</f>
        <v>13.266446951188211</v>
      </c>
      <c r="H154" s="4">
        <f>'Холдинг МРСК'!D152*Индекс!D152</f>
        <v>6.9585297267249606</v>
      </c>
    </row>
    <row r="155" spans="1:8">
      <c r="A155" s="2">
        <v>39981</v>
      </c>
      <c r="B155" s="4">
        <f>ВолгаТелеком!D153*Индекс!D153</f>
        <v>36.705149850848429</v>
      </c>
      <c r="C155" s="4">
        <f>Газпром!D153*Индекс!D153</f>
        <v>24.698124705141346</v>
      </c>
      <c r="D155" s="4">
        <f>Уралсвязь!D153*Индекс!D153</f>
        <v>3.7744182015552266</v>
      </c>
      <c r="E155" s="4">
        <f>Мосэнерго!D153*Индекс!D153</f>
        <v>-3.7583452344920003</v>
      </c>
      <c r="F155" s="4">
        <f>Татнефть!D153*Индекс!D153</f>
        <v>24.016875684357796</v>
      </c>
      <c r="G155" s="4">
        <f>Лукойл!D153*Индекс!D153</f>
        <v>12.809370635058206</v>
      </c>
      <c r="H155" s="4">
        <f>'Холдинг МРСК'!D153*Индекс!D153</f>
        <v>5.2467869793937174</v>
      </c>
    </row>
    <row r="156" spans="1:8">
      <c r="A156" s="2">
        <v>39982</v>
      </c>
      <c r="B156" s="4">
        <f>ВолгаТелеком!D154*Индекс!D154</f>
        <v>-1.6351410728364448</v>
      </c>
      <c r="C156" s="4">
        <f>Газпром!D154*Индекс!D154</f>
        <v>2.2310780235957557</v>
      </c>
      <c r="D156" s="4">
        <f>Уралсвязь!D154*Индекс!D154</f>
        <v>-4.5872721676411805</v>
      </c>
      <c r="E156" s="4">
        <f>Мосэнерго!D154*Индекс!D154</f>
        <v>-8.5277436161743694</v>
      </c>
      <c r="F156" s="4">
        <f>Татнефть!D154*Индекс!D154</f>
        <v>2.7438738240454983</v>
      </c>
      <c r="G156" s="4">
        <f>Лукойл!D154*Индекс!D154</f>
        <v>-0.15675543242272394</v>
      </c>
      <c r="H156" s="4">
        <f>'Холдинг МРСК'!D154*Индекс!D154</f>
        <v>-2.7942486327370832</v>
      </c>
    </row>
    <row r="157" spans="1:8">
      <c r="A157" s="2">
        <v>39983</v>
      </c>
      <c r="B157" s="4">
        <f>ВолгаТелеком!D155*Индекс!D155</f>
        <v>31.643812808897209</v>
      </c>
      <c r="C157" s="4">
        <f>Газпром!D155*Индекс!D155</f>
        <v>14.646572862075745</v>
      </c>
      <c r="D157" s="4">
        <f>Уралсвязь!D155*Индекс!D155</f>
        <v>25.913050102758294</v>
      </c>
      <c r="E157" s="4">
        <f>Мосэнерго!D155*Индекс!D155</f>
        <v>54.05855270755648</v>
      </c>
      <c r="F157" s="4">
        <f>Татнефть!D155*Индекс!D155</f>
        <v>20.967640789819587</v>
      </c>
      <c r="G157" s="4">
        <f>Лукойл!D155*Индекс!D155</f>
        <v>26.061963296875291</v>
      </c>
      <c r="H157" s="4">
        <f>'Холдинг МРСК'!D155*Индекс!D155</f>
        <v>-11.740974740927273</v>
      </c>
    </row>
    <row r="158" spans="1:8">
      <c r="A158" s="2">
        <v>39986</v>
      </c>
      <c r="B158" s="4">
        <f>ВолгаТелеком!D156*Индекс!D156</f>
        <v>20.072643169375699</v>
      </c>
      <c r="C158" s="4">
        <f>Газпром!D156*Индекс!D156</f>
        <v>19.304071252206519</v>
      </c>
      <c r="D158" s="4">
        <f>Уралсвязь!D156*Индекс!D156</f>
        <v>4.7241908487204549</v>
      </c>
      <c r="E158" s="4">
        <f>Мосэнерго!D156*Индекс!D156</f>
        <v>-33.204735924446801</v>
      </c>
      <c r="F158" s="4">
        <f>Татнефть!D156*Индекс!D156</f>
        <v>14.323222102192306</v>
      </c>
      <c r="G158" s="4">
        <f>Лукойл!D156*Индекс!D156</f>
        <v>14.575870274344059</v>
      </c>
      <c r="H158" s="4">
        <f>'Холдинг МРСК'!D156*Индекс!D156</f>
        <v>8.1230716488982271</v>
      </c>
    </row>
    <row r="159" spans="1:8">
      <c r="A159" s="2">
        <v>39987</v>
      </c>
      <c r="B159" s="4">
        <f>ВолгаТелеком!D157*Индекс!D157</f>
        <v>7.9447710092007435</v>
      </c>
      <c r="C159" s="4">
        <f>Газпром!D157*Индекс!D157</f>
        <v>0.71389928139500691</v>
      </c>
      <c r="D159" s="4">
        <f>Уралсвязь!D157*Индекс!D157</f>
        <v>-10.473031506108269</v>
      </c>
      <c r="E159" s="4">
        <f>Мосэнерго!D157*Индекс!D157</f>
        <v>10.342775966133802</v>
      </c>
      <c r="F159" s="4">
        <f>Татнефть!D157*Индекс!D157</f>
        <v>5.6579624330799847</v>
      </c>
      <c r="G159" s="4">
        <f>Лукойл!D157*Индекс!D157</f>
        <v>4.472571438412988</v>
      </c>
      <c r="H159" s="4">
        <f>'Холдинг МРСК'!D157*Индекс!D157</f>
        <v>-6.489875744037934</v>
      </c>
    </row>
    <row r="160" spans="1:8">
      <c r="A160" s="2">
        <v>39988</v>
      </c>
      <c r="B160" s="4">
        <f>ВолгаТелеком!D158*Индекс!D158</f>
        <v>-2.3272201446749703</v>
      </c>
      <c r="C160" s="4">
        <f>Газпром!D158*Индекс!D158</f>
        <v>-0.64598630329706186</v>
      </c>
      <c r="D160" s="4">
        <f>Уралсвязь!D158*Индекс!D158</f>
        <v>1.3979530550244126</v>
      </c>
      <c r="E160" s="4">
        <f>Мосэнерго!D158*Индекс!D158</f>
        <v>1.662590918927298</v>
      </c>
      <c r="F160" s="4">
        <f>Татнефть!D158*Индекс!D158</f>
        <v>2.268329495585697</v>
      </c>
      <c r="G160" s="4">
        <f>Лукойл!D158*Индекс!D158</f>
        <v>0.53621734328981707</v>
      </c>
      <c r="H160" s="4">
        <f>'Холдинг МРСК'!D158*Индекс!D158</f>
        <v>3.4366970538162116</v>
      </c>
    </row>
    <row r="161" spans="1:8">
      <c r="A161" s="2">
        <v>39989</v>
      </c>
      <c r="B161" s="4">
        <f>ВолгаТелеком!D159*Индекс!D159</f>
        <v>3.1940189493358946</v>
      </c>
      <c r="C161" s="4">
        <f>Газпром!D159*Индекс!D159</f>
        <v>0.92928040604564888</v>
      </c>
      <c r="D161" s="4">
        <f>Уралсвязь!D159*Индекс!D159</f>
        <v>-0.30849629442902299</v>
      </c>
      <c r="E161" s="4">
        <f>Мосэнерго!D159*Индекс!D159</f>
        <v>-1.695155635266866</v>
      </c>
      <c r="F161" s="4">
        <f>Татнефть!D159*Индекс!D159</f>
        <v>1.3335611760016117</v>
      </c>
      <c r="G161" s="4">
        <f>Лукойл!D159*Индекс!D159</f>
        <v>1.1971575630194391</v>
      </c>
      <c r="H161" s="4">
        <f>'Холдинг МРСК'!D159*Индекс!D159</f>
        <v>-0.60474436235588502</v>
      </c>
    </row>
    <row r="162" spans="1:8">
      <c r="A162" s="2">
        <v>39990</v>
      </c>
      <c r="B162" s="4">
        <f>ВолгаТелеком!D160*Индекс!D160</f>
        <v>-0.79924015590454001</v>
      </c>
      <c r="C162" s="4">
        <f>Газпром!D160*Индекс!D160</f>
        <v>-0.31032015557923748</v>
      </c>
      <c r="D162" s="4">
        <f>Уралсвязь!D160*Индекс!D160</f>
        <v>-1.9900714618993416</v>
      </c>
      <c r="E162" s="4">
        <f>Мосэнерго!D160*Индекс!D160</f>
        <v>0.9839365371812232</v>
      </c>
      <c r="F162" s="4">
        <f>Татнефть!D160*Индекс!D160</f>
        <v>1.5346679073347045</v>
      </c>
      <c r="G162" s="4">
        <f>Лукойл!D160*Индекс!D160</f>
        <v>1.8163941455145918</v>
      </c>
      <c r="H162" s="4">
        <f>'Холдинг МРСК'!D160*Индекс!D160</f>
        <v>0.2435207126672308</v>
      </c>
    </row>
    <row r="163" spans="1:8">
      <c r="A163" s="2">
        <v>39993</v>
      </c>
      <c r="B163" s="4">
        <f>ВолгаТелеком!D161*Индекс!D161</f>
        <v>12.109052698151135</v>
      </c>
      <c r="C163" s="4">
        <f>Газпром!D161*Индекс!D161</f>
        <v>16.562195340254583</v>
      </c>
      <c r="D163" s="4">
        <f>Уралсвязь!D161*Индекс!D161</f>
        <v>0.31846021200227403</v>
      </c>
      <c r="E163" s="4">
        <f>Мосэнерго!D161*Индекс!D161</f>
        <v>-13.839930552427131</v>
      </c>
      <c r="F163" s="4">
        <f>Татнефть!D161*Индекс!D161</f>
        <v>13.783802567858537</v>
      </c>
      <c r="G163" s="4">
        <f>Лукойл!D161*Индекс!D161</f>
        <v>14.276109872980724</v>
      </c>
      <c r="H163" s="4">
        <f>'Холдинг МРСК'!D161*Индекс!D161</f>
        <v>6.3187526252126007</v>
      </c>
    </row>
    <row r="164" spans="1:8">
      <c r="A164" s="2">
        <v>39994</v>
      </c>
      <c r="B164" s="4">
        <f>ВолгаТелеком!D162*Индекс!D162</f>
        <v>3.1772219915638416</v>
      </c>
      <c r="C164" s="4">
        <f>Газпром!D162*Индекс!D162</f>
        <v>-0.42697585714295594</v>
      </c>
      <c r="D164" s="4">
        <f>Уралсвязь!D162*Индекс!D162</f>
        <v>0.27740767612643752</v>
      </c>
      <c r="E164" s="4">
        <f>Мосэнерго!D162*Индекс!D162</f>
        <v>1.6166826922421151</v>
      </c>
      <c r="F164" s="4">
        <f>Татнефть!D162*Индекс!D162</f>
        <v>3.9208278096273483</v>
      </c>
      <c r="G164" s="4">
        <f>Лукойл!D162*Индекс!D162</f>
        <v>2.6747932278378288</v>
      </c>
      <c r="H164" s="4">
        <f>'Холдинг МРСК'!D162*Индекс!D162</f>
        <v>1.3862007038854005</v>
      </c>
    </row>
    <row r="165" spans="1:8">
      <c r="A165" s="2">
        <v>39995</v>
      </c>
      <c r="B165" s="4">
        <f>ВолгаТелеком!D163*Индекс!D163</f>
        <v>-1.1852316478910885</v>
      </c>
      <c r="C165" s="4">
        <f>Газпром!D163*Индекс!D163</f>
        <v>1.5909872247125769</v>
      </c>
      <c r="D165" s="4">
        <f>Уралсвязь!D163*Индекс!D163</f>
        <v>5.0777104385152061</v>
      </c>
      <c r="E165" s="4">
        <f>Мосэнерго!D163*Индекс!D163</f>
        <v>4.63244979588608</v>
      </c>
      <c r="F165" s="4">
        <f>Татнефть!D163*Индекс!D163</f>
        <v>2.157934779445144</v>
      </c>
      <c r="G165" s="4">
        <f>Лукойл!D163*Индекс!D163</f>
        <v>2.3230027568927816</v>
      </c>
      <c r="H165" s="4">
        <f>'Холдинг МРСК'!D163*Индекс!D163</f>
        <v>0.91033454958624316</v>
      </c>
    </row>
    <row r="166" spans="1:8">
      <c r="A166" s="2">
        <v>39996</v>
      </c>
      <c r="B166" s="4">
        <f>ВолгаТелеком!D164*Индекс!D164</f>
        <v>4.1114617654430354</v>
      </c>
      <c r="C166" s="4">
        <f>Газпром!D164*Индекс!D164</f>
        <v>3.9908555758280242</v>
      </c>
      <c r="D166" s="4">
        <f>Уралсвязь!D164*Индекс!D164</f>
        <v>1.0098398485792868</v>
      </c>
      <c r="E166" s="4">
        <f>Мосэнерго!D164*Индекс!D164</f>
        <v>0.90829327987506137</v>
      </c>
      <c r="F166" s="4">
        <f>Татнефть!D164*Индекс!D164</f>
        <v>2.4811883815236846</v>
      </c>
      <c r="G166" s="4">
        <f>Лукойл!D164*Индекс!D164</f>
        <v>2.9526947905174903</v>
      </c>
      <c r="H166" s="4">
        <f>'Холдинг МРСК'!D164*Индекс!D164</f>
        <v>2.6036388916369861</v>
      </c>
    </row>
    <row r="167" spans="1:8">
      <c r="A167" s="2">
        <v>39997</v>
      </c>
      <c r="B167" s="4">
        <f>ВолгаТелеком!D165*Индекс!D165</f>
        <v>16.232664076068065</v>
      </c>
      <c r="C167" s="4">
        <f>Газпром!D165*Индекс!D165</f>
        <v>18.195833681515843</v>
      </c>
      <c r="D167" s="4">
        <f>Уралсвязь!D165*Индекс!D165</f>
        <v>3.7514144330985557</v>
      </c>
      <c r="E167" s="4">
        <f>Мосэнерго!D165*Индекс!D165</f>
        <v>-1.2711990879544879</v>
      </c>
      <c r="F167" s="4">
        <f>Татнефть!D165*Индекс!D165</f>
        <v>7.3280443792347612</v>
      </c>
      <c r="G167" s="4">
        <f>Лукойл!D165*Индекс!D165</f>
        <v>9.7700259582847391</v>
      </c>
      <c r="H167" s="4">
        <f>'Холдинг МРСК'!D165*Индекс!D165</f>
        <v>10.179546738834063</v>
      </c>
    </row>
    <row r="168" spans="1:8">
      <c r="A168" s="2">
        <v>40000</v>
      </c>
      <c r="B168" s="4">
        <f>ВолгаТелеком!D166*Индекс!D166</f>
        <v>4.7349183648626045E-2</v>
      </c>
      <c r="C168" s="4">
        <f>Газпром!D166*Индекс!D166</f>
        <v>2.841434261474594E-2</v>
      </c>
      <c r="D168" s="4">
        <f>Уралсвязь!D166*Индекс!D166</f>
        <v>-2.3570559200978666E-2</v>
      </c>
      <c r="E168" s="4">
        <f>Мосэнерго!D166*Индекс!D166</f>
        <v>-0.29931114748451215</v>
      </c>
      <c r="F168" s="4">
        <f>Татнефть!D166*Индекс!D166</f>
        <v>4.50700287484503E-2</v>
      </c>
      <c r="G168" s="4">
        <f>Лукойл!D166*Индекс!D166</f>
        <v>4.2456940921954553E-2</v>
      </c>
      <c r="H168" s="4">
        <f>'Холдинг МРСК'!D166*Индекс!D166</f>
        <v>-4.8332756744725687E-3</v>
      </c>
    </row>
    <row r="169" spans="1:8">
      <c r="A169" s="2">
        <v>40001</v>
      </c>
      <c r="B169" s="4">
        <f>ВолгаТелеком!D167*Индекс!D167</f>
        <v>19.648263332876063</v>
      </c>
      <c r="C169" s="4">
        <f>Газпром!D167*Индекс!D167</f>
        <v>18.703577708932578</v>
      </c>
      <c r="D169" s="4">
        <f>Уралсвязь!D167*Индекс!D167</f>
        <v>4.3185079347085029</v>
      </c>
      <c r="E169" s="4">
        <f>Мосэнерго!D167*Индекс!D167</f>
        <v>0.64310254256005372</v>
      </c>
      <c r="F169" s="4">
        <f>Татнефть!D167*Индекс!D167</f>
        <v>18.475951707024244</v>
      </c>
      <c r="G169" s="4">
        <f>Лукойл!D167*Индекс!D167</f>
        <v>11.706769553898049</v>
      </c>
      <c r="H169" s="4">
        <f>'Холдинг МРСК'!D167*Индекс!D167</f>
        <v>10.080032957240416</v>
      </c>
    </row>
    <row r="170" spans="1:8">
      <c r="A170" s="2">
        <v>40002</v>
      </c>
      <c r="B170" s="4">
        <f>ВолгаТелеком!D168*Индекс!D168</f>
        <v>-1.5328471311279686</v>
      </c>
      <c r="C170" s="4">
        <f>Газпром!D168*Индекс!D168</f>
        <v>0.45473104826841576</v>
      </c>
      <c r="D170" s="4">
        <f>Уралсвязь!D168*Индекс!D168</f>
        <v>4.3637348796287201</v>
      </c>
      <c r="E170" s="4">
        <f>Мосэнерго!D168*Индекс!D168</f>
        <v>3.4078988263874783</v>
      </c>
      <c r="F170" s="4">
        <f>Татнефть!D168*Индекс!D168</f>
        <v>-0.1730362058210137</v>
      </c>
      <c r="G170" s="4">
        <f>Лукойл!D168*Индекс!D168</f>
        <v>-1.4070473971675042</v>
      </c>
      <c r="H170" s="4">
        <f>'Холдинг МРСК'!D168*Индекс!D168</f>
        <v>0.9075691113652028</v>
      </c>
    </row>
    <row r="171" spans="1:8">
      <c r="A171" s="2">
        <v>40003</v>
      </c>
      <c r="B171" s="4">
        <f>ВолгаТелеком!D169*Индекс!D169</f>
        <v>13.964560271693058</v>
      </c>
      <c r="C171" s="4">
        <f>Газпром!D169*Индекс!D169</f>
        <v>22.700314244773281</v>
      </c>
      <c r="D171" s="4">
        <f>Уралсвязь!D169*Индекс!D169</f>
        <v>34.100243537238299</v>
      </c>
      <c r="E171" s="4">
        <f>Мосэнерго!D169*Индекс!D169</f>
        <v>9.5458975469101777</v>
      </c>
      <c r="F171" s="4">
        <f>Татнефть!D169*Индекс!D169</f>
        <v>7.7402711789922281</v>
      </c>
      <c r="G171" s="4">
        <f>Лукойл!D169*Индекс!D169</f>
        <v>16.321957018904079</v>
      </c>
      <c r="H171" s="4">
        <f>'Холдинг МРСК'!D169*Индекс!D169</f>
        <v>24.851954787319688</v>
      </c>
    </row>
    <row r="172" spans="1:8">
      <c r="A172" s="2">
        <v>40004</v>
      </c>
      <c r="B172" s="4">
        <f>ВолгаТелеком!D170*Индекс!D170</f>
        <v>0.54697505509659383</v>
      </c>
      <c r="C172" s="4">
        <f>Газпром!D170*Индекс!D170</f>
        <v>0.16694631327492218</v>
      </c>
      <c r="D172" s="4">
        <f>Уралсвязь!D170*Индекс!D170</f>
        <v>-0.37259670003220002</v>
      </c>
      <c r="E172" s="4">
        <f>Мосэнерго!D170*Индекс!D170</f>
        <v>-1.1816288729585906</v>
      </c>
      <c r="F172" s="4">
        <f>Татнефть!D170*Индекс!D170</f>
        <v>-0.34266696143518566</v>
      </c>
      <c r="G172" s="4">
        <f>Лукойл!D170*Индекс!D170</f>
        <v>-0.27751133463029137</v>
      </c>
      <c r="H172" s="4">
        <f>'Холдинг МРСК'!D170*Индекс!D170</f>
        <v>-0.21319942509923931</v>
      </c>
    </row>
    <row r="173" spans="1:8">
      <c r="A173" s="2">
        <v>40007</v>
      </c>
      <c r="B173" s="4">
        <f>ВолгаТелеком!D171*Индекс!D171</f>
        <v>11.399169061928237</v>
      </c>
      <c r="C173" s="4">
        <f>Газпром!D171*Индекс!D171</f>
        <v>8.1046905921520054</v>
      </c>
      <c r="D173" s="4">
        <f>Уралсвязь!D171*Индекс!D171</f>
        <v>19.943175961013679</v>
      </c>
      <c r="E173" s="4">
        <f>Мосэнерго!D171*Индекс!D171</f>
        <v>-2.6196070513499063</v>
      </c>
      <c r="F173" s="4">
        <f>Татнефть!D171*Индекс!D171</f>
        <v>3.6089408536744938</v>
      </c>
      <c r="G173" s="4">
        <f>Лукойл!D171*Индекс!D171</f>
        <v>16.038644310495847</v>
      </c>
      <c r="H173" s="4">
        <f>'Холдинг МРСК'!D171*Индекс!D171</f>
        <v>10.665465878018605</v>
      </c>
    </row>
    <row r="174" spans="1:8">
      <c r="A174" s="2">
        <v>40008</v>
      </c>
      <c r="B174" s="4">
        <f>ВолгаТелеком!D172*Индекс!D172</f>
        <v>9.2449061339660314</v>
      </c>
      <c r="C174" s="4">
        <f>Газпром!D172*Индекс!D172</f>
        <v>4.5398730890239571</v>
      </c>
      <c r="D174" s="4">
        <f>Уралсвязь!D172*Индекс!D172</f>
        <v>3.2461673411842091</v>
      </c>
      <c r="E174" s="4">
        <f>Мосэнерго!D172*Индекс!D172</f>
        <v>1.9781588380490411</v>
      </c>
      <c r="F174" s="4">
        <f>Татнефть!D172*Индекс!D172</f>
        <v>2.8698775897771198</v>
      </c>
      <c r="G174" s="4">
        <f>Лукойл!D172*Индекс!D172</f>
        <v>4.5640533326812074</v>
      </c>
      <c r="H174" s="4">
        <f>'Холдинг МРСК'!D172*Индекс!D172</f>
        <v>-0.43478755700663785</v>
      </c>
    </row>
    <row r="175" spans="1:8">
      <c r="A175" s="2">
        <v>40009</v>
      </c>
      <c r="B175" s="4">
        <f>ВолгаТелеком!D173*Индекс!D173</f>
        <v>1.9689932110242383</v>
      </c>
      <c r="C175" s="4">
        <f>Газпром!D173*Индекс!D173</f>
        <v>4.2982077307778512</v>
      </c>
      <c r="D175" s="4">
        <f>Уралсвязь!D173*Индекс!D173</f>
        <v>3.8837808459547341</v>
      </c>
      <c r="E175" s="4">
        <f>Мосэнерго!D173*Индекс!D173</f>
        <v>-0.83679342349335195</v>
      </c>
      <c r="F175" s="4">
        <f>Татнефть!D173*Индекс!D173</f>
        <v>0.41031351555968837</v>
      </c>
      <c r="G175" s="4">
        <f>Лукойл!D173*Индекс!D173</f>
        <v>2.5408556227207715</v>
      </c>
      <c r="H175" s="4">
        <f>'Холдинг МРСК'!D173*Индекс!D173</f>
        <v>1.7495750571517121</v>
      </c>
    </row>
    <row r="176" spans="1:8">
      <c r="A176" s="2">
        <v>40010</v>
      </c>
      <c r="B176" s="4">
        <f>ВолгаТелеком!D174*Индекс!D174</f>
        <v>8.8268756142531739</v>
      </c>
      <c r="C176" s="4">
        <f>Газпром!D174*Индекс!D174</f>
        <v>5.3958762075344495</v>
      </c>
      <c r="D176" s="4">
        <f>Уралсвязь!D174*Индекс!D174</f>
        <v>7.1230273926395284</v>
      </c>
      <c r="E176" s="4">
        <f>Мосэнерго!D174*Индекс!D174</f>
        <v>8.6301720066443188</v>
      </c>
      <c r="F176" s="4">
        <f>Татнефть!D174*Индекс!D174</f>
        <v>3.4725810481084189</v>
      </c>
      <c r="G176" s="4">
        <f>Лукойл!D174*Индекс!D174</f>
        <v>2.0417445966249672</v>
      </c>
      <c r="H176" s="4">
        <f>'Холдинг МРСК'!D174*Индекс!D174</f>
        <v>6.1833807830758074</v>
      </c>
    </row>
    <row r="177" spans="1:8">
      <c r="A177" s="2">
        <v>40011</v>
      </c>
      <c r="B177" s="4">
        <f>ВолгаТелеком!D175*Индекс!D175</f>
        <v>36.848359510931026</v>
      </c>
      <c r="C177" s="4">
        <f>Газпром!D175*Индекс!D175</f>
        <v>26.805927472599471</v>
      </c>
      <c r="D177" s="4">
        <f>Уралсвязь!D175*Индекс!D175</f>
        <v>18.140649797371612</v>
      </c>
      <c r="E177" s="4">
        <f>Мосэнерго!D175*Индекс!D175</f>
        <v>3.5585366402564453</v>
      </c>
      <c r="F177" s="4">
        <f>Татнефть!D175*Индекс!D175</f>
        <v>12.976004271580033</v>
      </c>
      <c r="G177" s="4">
        <f>Лукойл!D175*Индекс!D175</f>
        <v>8.8031694505630878</v>
      </c>
      <c r="H177" s="4">
        <f>'Холдинг МРСК'!D175*Индекс!D175</f>
        <v>16.146767513583239</v>
      </c>
    </row>
    <row r="178" spans="1:8">
      <c r="A178" s="2">
        <v>40014</v>
      </c>
      <c r="B178" s="4">
        <f>ВолгаТелеком!D176*Индекс!D176</f>
        <v>0.88614110021489634</v>
      </c>
      <c r="C178" s="4">
        <f>Газпром!D176*Индекс!D176</f>
        <v>1.88107524779851</v>
      </c>
      <c r="D178" s="4">
        <f>Уралсвязь!D176*Индекс!D176</f>
        <v>-2.0482112065345941</v>
      </c>
      <c r="E178" s="4">
        <f>Мосэнерго!D176*Индекс!D176</f>
        <v>-0.19186321734245357</v>
      </c>
      <c r="F178" s="4">
        <f>Татнефть!D176*Индекс!D176</f>
        <v>2.5441717283412437</v>
      </c>
      <c r="G178" s="4">
        <f>Лукойл!D176*Индекс!D176</f>
        <v>2.2312293979817666</v>
      </c>
      <c r="H178" s="4">
        <f>'Холдинг МРСК'!D176*Индекс!D176</f>
        <v>1.6934761260487341</v>
      </c>
    </row>
    <row r="179" spans="1:8">
      <c r="A179" s="2">
        <v>40015</v>
      </c>
      <c r="B179" s="4">
        <f>ВолгаТелеком!D177*Индекс!D177</f>
        <v>8.7676193869022949</v>
      </c>
      <c r="C179" s="4">
        <f>Газпром!D177*Индекс!D177</f>
        <v>3.5573789236249289</v>
      </c>
      <c r="D179" s="4">
        <f>Уралсвязь!D177*Индекс!D177</f>
        <v>4.5794097187831744</v>
      </c>
      <c r="E179" s="4">
        <f>Мосэнерго!D177*Индекс!D177</f>
        <v>4.3147625494278792</v>
      </c>
      <c r="F179" s="4">
        <f>Татнефть!D177*Индекс!D177</f>
        <v>4.8887178543279983</v>
      </c>
      <c r="G179" s="4">
        <f>Лукойл!D177*Индекс!D177</f>
        <v>5.5794124261635947</v>
      </c>
      <c r="H179" s="4">
        <f>'Холдинг МРСК'!D177*Индекс!D177</f>
        <v>2.6368289046043918</v>
      </c>
    </row>
    <row r="180" spans="1:8">
      <c r="A180" s="2">
        <v>40016</v>
      </c>
      <c r="B180" s="4">
        <f>ВолгаТелеком!D178*Индекс!D178</f>
        <v>2.0401344392642105</v>
      </c>
      <c r="C180" s="4">
        <f>Газпром!D178*Индекс!D178</f>
        <v>1.3037257433982832</v>
      </c>
      <c r="D180" s="4">
        <f>Уралсвязь!D178*Индекс!D178</f>
        <v>-0.66828917490438977</v>
      </c>
      <c r="E180" s="4">
        <f>Мосэнерго!D178*Индекс!D178</f>
        <v>3.9373712837710095</v>
      </c>
      <c r="F180" s="4">
        <f>Татнефть!D178*Индекс!D178</f>
        <v>2.1230849015407833</v>
      </c>
      <c r="G180" s="4">
        <f>Лукойл!D178*Индекс!D178</f>
        <v>0.69582882980851457</v>
      </c>
      <c r="H180" s="4">
        <f>'Холдинг МРСК'!D178*Индекс!D178</f>
        <v>8.8365461023096503E-2</v>
      </c>
    </row>
    <row r="181" spans="1:8">
      <c r="A181" s="2">
        <v>40017</v>
      </c>
      <c r="B181" s="4">
        <f>ВолгаТелеком!D179*Индекс!D179</f>
        <v>10.579077109640551</v>
      </c>
      <c r="C181" s="4">
        <f>Газпром!D179*Индекс!D179</f>
        <v>11.161645256727622</v>
      </c>
      <c r="D181" s="4">
        <f>Уралсвязь!D179*Индекс!D179</f>
        <v>20.803093983723031</v>
      </c>
      <c r="E181" s="4">
        <f>Мосэнерго!D179*Индекс!D179</f>
        <v>8.1683400650470119</v>
      </c>
      <c r="F181" s="4">
        <f>Татнефть!D179*Индекс!D179</f>
        <v>9.7429838265292403</v>
      </c>
      <c r="G181" s="4">
        <f>Лукойл!D179*Индекс!D179</f>
        <v>10.771908538728782</v>
      </c>
      <c r="H181" s="4">
        <f>'Холдинг МРСК'!D179*Индекс!D179</f>
        <v>15.050199803775346</v>
      </c>
    </row>
    <row r="182" spans="1:8">
      <c r="A182" s="2">
        <v>40018</v>
      </c>
      <c r="B182" s="4">
        <f>ВолгаТелеком!D180*Индекс!D180</f>
        <v>1.0302535810724704</v>
      </c>
      <c r="C182" s="4">
        <f>Газпром!D180*Индекс!D180</f>
        <v>-0.20413137013690252</v>
      </c>
      <c r="D182" s="4">
        <f>Уралсвязь!D180*Индекс!D180</f>
        <v>-1.469460676654347</v>
      </c>
      <c r="E182" s="4">
        <f>Мосэнерго!D180*Индекс!D180</f>
        <v>-4.4174291914916868</v>
      </c>
      <c r="F182" s="4">
        <f>Татнефть!D180*Индекс!D180</f>
        <v>3.3708033181895423</v>
      </c>
      <c r="G182" s="4">
        <f>Лукойл!D180*Индекс!D180</f>
        <v>2.9978363078034804</v>
      </c>
      <c r="H182" s="4">
        <f>'Холдинг МРСК'!D180*Индекс!D180</f>
        <v>5.9588042049434033</v>
      </c>
    </row>
    <row r="183" spans="1:8">
      <c r="A183" s="2">
        <v>40021</v>
      </c>
      <c r="B183" s="4">
        <f>ВолгаТелеком!D181*Индекс!D181</f>
        <v>11.628367910553299</v>
      </c>
      <c r="C183" s="4">
        <f>Газпром!D181*Индекс!D181</f>
        <v>12.357979007514691</v>
      </c>
      <c r="D183" s="4">
        <f>Уралсвязь!D181*Индекс!D181</f>
        <v>20.935848937130338</v>
      </c>
      <c r="E183" s="4">
        <f>Мосэнерго!D181*Индекс!D181</f>
        <v>17.475259378365237</v>
      </c>
      <c r="F183" s="4">
        <f>Татнефть!D181*Индекс!D181</f>
        <v>7.7671881636654971</v>
      </c>
      <c r="G183" s="4">
        <f>Лукойл!D181*Индекс!D181</f>
        <v>15.590698966635138</v>
      </c>
      <c r="H183" s="4">
        <f>'Холдинг МРСК'!D181*Индекс!D181</f>
        <v>8.4710512585214008</v>
      </c>
    </row>
    <row r="184" spans="1:8">
      <c r="A184" s="2">
        <v>40022</v>
      </c>
      <c r="B184" s="4">
        <f>ВолгаТелеком!D182*Индекс!D182</f>
        <v>16.006788676594411</v>
      </c>
      <c r="C184" s="4">
        <f>Газпром!D182*Индекс!D182</f>
        <v>14.469050836110322</v>
      </c>
      <c r="D184" s="4">
        <f>Уралсвязь!D182*Индекс!D182</f>
        <v>3.5759202695323991</v>
      </c>
      <c r="E184" s="4">
        <f>Мосэнерго!D182*Индекс!D182</f>
        <v>-5.5993854950753628</v>
      </c>
      <c r="F184" s="4">
        <f>Татнефть!D182*Индекс!D182</f>
        <v>6.9449145491297237</v>
      </c>
      <c r="G184" s="4">
        <f>Лукойл!D182*Индекс!D182</f>
        <v>10.589697711661772</v>
      </c>
      <c r="H184" s="4">
        <f>'Холдинг МРСК'!D182*Индекс!D182</f>
        <v>1.2844535586274355</v>
      </c>
    </row>
    <row r="185" spans="1:8">
      <c r="A185" s="2">
        <v>40023</v>
      </c>
      <c r="B185" s="4">
        <f>ВолгаТелеком!D183*Индекс!D183</f>
        <v>3.2274209856533291</v>
      </c>
      <c r="C185" s="4">
        <f>Газпром!D183*Индекс!D183</f>
        <v>6.0124186821571488</v>
      </c>
      <c r="D185" s="4">
        <f>Уралсвязь!D183*Индекс!D183</f>
        <v>10.13387986926624</v>
      </c>
      <c r="E185" s="4">
        <f>Мосэнерго!D183*Индекс!D183</f>
        <v>8.722074293452474</v>
      </c>
      <c r="F185" s="4">
        <f>Татнефть!D183*Индекс!D183</f>
        <v>5.5486037801844974</v>
      </c>
      <c r="G185" s="4">
        <f>Лукойл!D183*Индекс!D183</f>
        <v>6.2209422089870579</v>
      </c>
      <c r="H185" s="4">
        <f>'Холдинг МРСК'!D183*Индекс!D183</f>
        <v>5.1312145076254945</v>
      </c>
    </row>
    <row r="186" spans="1:8">
      <c r="A186" s="2">
        <v>40024</v>
      </c>
      <c r="B186" s="4">
        <f>ВолгаТелеком!D184*Индекс!D184</f>
        <v>4.003468817690008</v>
      </c>
      <c r="C186" s="4">
        <f>Газпром!D184*Индекс!D184</f>
        <v>3.276428388726413</v>
      </c>
      <c r="D186" s="4">
        <f>Уралсвязь!D184*Индекс!D184</f>
        <v>9.2250870365204527</v>
      </c>
      <c r="E186" s="4">
        <f>Мосэнерго!D184*Индекс!D184</f>
        <v>6.370694805467032</v>
      </c>
      <c r="F186" s="4">
        <f>Татнефть!D184*Индекс!D184</f>
        <v>1.8910719362830943</v>
      </c>
      <c r="G186" s="4">
        <f>Лукойл!D184*Индекс!D184</f>
        <v>3.5508229867841505</v>
      </c>
      <c r="H186" s="4">
        <f>'Холдинг МРСК'!D184*Индекс!D184</f>
        <v>1.2314384105227343</v>
      </c>
    </row>
    <row r="187" spans="1:8">
      <c r="A187" s="2">
        <v>40025</v>
      </c>
      <c r="B187" s="4">
        <f>ВолгаТелеком!D185*Индекс!D185</f>
        <v>27.64446680416637</v>
      </c>
      <c r="C187" s="4">
        <f>Газпром!D185*Индекс!D185</f>
        <v>20.238684890675081</v>
      </c>
      <c r="D187" s="4">
        <f>Уралсвязь!D185*Индекс!D185</f>
        <v>-1.5018007215328912</v>
      </c>
      <c r="E187" s="4">
        <f>Мосэнерго!D185*Индекс!D185</f>
        <v>7.4215046149481028</v>
      </c>
      <c r="F187" s="4">
        <f>Татнефть!D185*Индекс!D185</f>
        <v>16.56513366808403</v>
      </c>
      <c r="G187" s="4">
        <f>Лукойл!D185*Индекс!D185</f>
        <v>13.900995907097018</v>
      </c>
      <c r="H187" s="4">
        <f>'Холдинг МРСК'!D185*Индекс!D185</f>
        <v>17.655719277614025</v>
      </c>
    </row>
    <row r="188" spans="1:8">
      <c r="A188" s="2">
        <v>40028</v>
      </c>
      <c r="B188" s="4">
        <f>ВолгаТелеком!D186*Индекс!D186</f>
        <v>0.11504047619365038</v>
      </c>
      <c r="C188" s="4">
        <f>Газпром!D186*Индекс!D186</f>
        <v>-0.21483144434455387</v>
      </c>
      <c r="D188" s="4">
        <f>Уралсвязь!D186*Индекс!D186</f>
        <v>-0.11837980777601653</v>
      </c>
      <c r="E188" s="4">
        <f>Мосэнерго!D186*Индекс!D186</f>
        <v>1.4703816462110737</v>
      </c>
      <c r="F188" s="4">
        <f>Татнефть!D186*Индекс!D186</f>
        <v>-4.2100442771924138E-2</v>
      </c>
      <c r="G188" s="4">
        <f>Лукойл!D186*Индекс!D186</f>
        <v>-0.35163048512541628</v>
      </c>
      <c r="H188" s="4">
        <f>'Холдинг МРСК'!D186*Индекс!D186</f>
        <v>0.16041052326546718</v>
      </c>
    </row>
    <row r="189" spans="1:8">
      <c r="A189" s="2">
        <v>40029</v>
      </c>
      <c r="B189" s="4">
        <f>ВолгаТелеком!D187*Индекс!D187</f>
        <v>4.2819080603887318</v>
      </c>
      <c r="C189" s="4">
        <f>Газпром!D187*Индекс!D187</f>
        <v>3.9098440767384339</v>
      </c>
      <c r="D189" s="4">
        <f>Уралсвязь!D187*Индекс!D187</f>
        <v>-3.854926598083118</v>
      </c>
      <c r="E189" s="4">
        <f>Мосэнерго!D187*Индекс!D187</f>
        <v>-1.2622946001864319</v>
      </c>
      <c r="F189" s="4">
        <f>Татнефть!D187*Индекс!D187</f>
        <v>4.8386817290316264</v>
      </c>
      <c r="G189" s="4">
        <f>Лукойл!D187*Индекс!D187</f>
        <v>2.7387907503797</v>
      </c>
      <c r="H189" s="4">
        <f>'Холдинг МРСК'!D187*Индекс!D187</f>
        <v>5.7260085587576679</v>
      </c>
    </row>
    <row r="190" spans="1:8">
      <c r="A190" s="2">
        <v>40030</v>
      </c>
      <c r="B190" s="4">
        <f>ВолгаТелеком!D188*Индекс!D188</f>
        <v>-0.33996843860146947</v>
      </c>
      <c r="C190" s="4">
        <f>Газпром!D188*Индекс!D188</f>
        <v>0.383613524968339</v>
      </c>
      <c r="D190" s="4">
        <f>Уралсвязь!D188*Индекс!D188</f>
        <v>2.1417852319535182</v>
      </c>
      <c r="E190" s="4">
        <f>Мосэнерго!D188*Индекс!D188</f>
        <v>2.9845602428667273</v>
      </c>
      <c r="F190" s="4">
        <f>Татнефть!D188*Индекс!D188</f>
        <v>1.7765458593419017</v>
      </c>
      <c r="G190" s="4">
        <f>Лукойл!D188*Индекс!D188</f>
        <v>1.7589882067156666</v>
      </c>
      <c r="H190" s="4">
        <f>'Холдинг МРСК'!D188*Индекс!D188</f>
        <v>0.2555682302322359</v>
      </c>
    </row>
    <row r="191" spans="1:8">
      <c r="A191" s="2">
        <v>40031</v>
      </c>
      <c r="B191" s="4">
        <f>ВолгаТелеком!D189*Индекс!D189</f>
        <v>1.3195384346555665</v>
      </c>
      <c r="C191" s="4">
        <f>Газпром!D189*Индекс!D189</f>
        <v>0.92258931095769359</v>
      </c>
      <c r="D191" s="4">
        <f>Уралсвязь!D189*Индекс!D189</f>
        <v>0.16471251391780226</v>
      </c>
      <c r="E191" s="4">
        <f>Мосэнерго!D189*Индекс!D189</f>
        <v>-1.5087004736079976</v>
      </c>
      <c r="F191" s="4">
        <f>Татнефть!D189*Индекс!D189</f>
        <v>0.86538724565445269</v>
      </c>
      <c r="G191" s="4">
        <f>Лукойл!D189*Индекс!D189</f>
        <v>0.58420604369716322</v>
      </c>
      <c r="H191" s="4">
        <f>'Холдинг МРСК'!D189*Индекс!D189</f>
        <v>1.5719903069459207</v>
      </c>
    </row>
    <row r="192" spans="1:8">
      <c r="A192" s="2">
        <v>40032</v>
      </c>
      <c r="B192" s="4">
        <f>ВолгаТелеком!D190*Индекс!D190</f>
        <v>-3.2075412040646567</v>
      </c>
      <c r="C192" s="4">
        <f>Газпром!D190*Индекс!D190</f>
        <v>-1.8947840509593685</v>
      </c>
      <c r="D192" s="4">
        <f>Уралсвязь!D190*Индекс!D190</f>
        <v>1.6151262301051357</v>
      </c>
      <c r="E192" s="4">
        <f>Мосэнерго!D190*Индекс!D190</f>
        <v>0.75623941770270586</v>
      </c>
      <c r="F192" s="4">
        <f>Татнефть!D190*Индекс!D190</f>
        <v>-1.9543128530249159</v>
      </c>
      <c r="G192" s="4">
        <f>Лукойл!D190*Индекс!D190</f>
        <v>0.34483617342673356</v>
      </c>
      <c r="H192" s="4">
        <f>'Холдинг МРСК'!D190*Индекс!D190</f>
        <v>2.9476432565569821</v>
      </c>
    </row>
    <row r="193" spans="1:8">
      <c r="A193" s="2">
        <v>40035</v>
      </c>
      <c r="B193" s="4">
        <f>ВолгаТелеком!D191*Индекс!D191</f>
        <v>5.3256929335237322</v>
      </c>
      <c r="C193" s="4">
        <f>Газпром!D191*Индекс!D191</f>
        <v>4.3194974025365536</v>
      </c>
      <c r="D193" s="4">
        <f>Уралсвязь!D191*Индекс!D191</f>
        <v>0.95427398362985538</v>
      </c>
      <c r="E193" s="4">
        <f>Мосэнерго!D191*Индекс!D191</f>
        <v>10.875916852333281</v>
      </c>
      <c r="F193" s="4">
        <f>Татнефть!D191*Индекс!D191</f>
        <v>1.5228884808985355</v>
      </c>
      <c r="G193" s="4">
        <f>Лукойл!D191*Индекс!D191</f>
        <v>4.0527954472214089</v>
      </c>
      <c r="H193" s="4">
        <f>'Холдинг МРСК'!D191*Индекс!D191</f>
        <v>7.2992418372599914</v>
      </c>
    </row>
    <row r="194" spans="1:8">
      <c r="A194" s="2">
        <v>40036</v>
      </c>
      <c r="B194" s="4">
        <f>ВолгаТелеком!D192*Индекс!D192</f>
        <v>3.0916293881560781</v>
      </c>
      <c r="C194" s="4">
        <f>Газпром!D192*Индекс!D192</f>
        <v>4.4202575034879024</v>
      </c>
      <c r="D194" s="4">
        <f>Уралсвязь!D192*Индекс!D192</f>
        <v>0.3113850389685891</v>
      </c>
      <c r="E194" s="4">
        <f>Мосэнерго!D192*Индекс!D192</f>
        <v>-4.1981540694338957</v>
      </c>
      <c r="F194" s="4">
        <f>Татнефть!D192*Индекс!D192</f>
        <v>6.0118356596250591</v>
      </c>
      <c r="G194" s="4">
        <f>Лукойл!D192*Индекс!D192</f>
        <v>4.2903339830028147</v>
      </c>
      <c r="H194" s="4">
        <f>'Холдинг МРСК'!D192*Индекс!D192</f>
        <v>4.1377811773897628</v>
      </c>
    </row>
    <row r="195" spans="1:8">
      <c r="A195" s="2">
        <v>40037</v>
      </c>
      <c r="B195" s="4">
        <f>ВолгаТелеком!D193*Индекс!D193</f>
        <v>13.026623443839149</v>
      </c>
      <c r="C195" s="4">
        <f>Газпром!D193*Индекс!D193</f>
        <v>8.5867652589697681</v>
      </c>
      <c r="D195" s="4">
        <f>Уралсвязь!D193*Индекс!D193</f>
        <v>-1.1402709944975769</v>
      </c>
      <c r="E195" s="4">
        <f>Мосэнерго!D193*Индекс!D193</f>
        <v>-5.3484545967378496</v>
      </c>
      <c r="F195" s="4">
        <f>Татнефть!D193*Индекс!D193</f>
        <v>9.8683718650250292</v>
      </c>
      <c r="G195" s="4">
        <f>Лукойл!D193*Индекс!D193</f>
        <v>8.0867246553963525</v>
      </c>
      <c r="H195" s="4">
        <f>'Холдинг МРСК'!D193*Индекс!D193</f>
        <v>8.0745231780799962</v>
      </c>
    </row>
    <row r="196" spans="1:8">
      <c r="A196" s="2">
        <v>40038</v>
      </c>
      <c r="B196" s="4">
        <f>ВолгаТелеком!D194*Индекс!D194</f>
        <v>-0.12304135025500618</v>
      </c>
      <c r="C196" s="4">
        <f>Газпром!D194*Индекс!D194</f>
        <v>-0.21147628578516056</v>
      </c>
      <c r="D196" s="4">
        <f>Уралсвязь!D194*Индекс!D194</f>
        <v>-8.8100106301146813E-2</v>
      </c>
      <c r="E196" s="4">
        <f>Мосэнерго!D194*Индекс!D194</f>
        <v>-1.7211647434114674</v>
      </c>
      <c r="F196" s="4">
        <f>Татнефть!D194*Индекс!D194</f>
        <v>-0.64827954807026911</v>
      </c>
      <c r="G196" s="4">
        <f>Лукойл!D194*Индекс!D194</f>
        <v>-0.50807670203280275</v>
      </c>
      <c r="H196" s="4">
        <f>'Холдинг МРСК'!D194*Индекс!D194</f>
        <v>4.7055105903729161E-2</v>
      </c>
    </row>
    <row r="197" spans="1:8">
      <c r="A197" s="2">
        <v>40039</v>
      </c>
      <c r="B197" s="4">
        <f>ВолгаТелеком!D195*Индекс!D195</f>
        <v>31.797557845783</v>
      </c>
      <c r="C197" s="4">
        <f>Газпром!D195*Индекс!D195</f>
        <v>39.610074692784593</v>
      </c>
      <c r="D197" s="4">
        <f>Уралсвязь!D195*Индекс!D195</f>
        <v>1.6242532256322817</v>
      </c>
      <c r="E197" s="4">
        <f>Мосэнерго!D195*Индекс!D195</f>
        <v>-5.9820779901785244</v>
      </c>
      <c r="F197" s="4">
        <f>Татнефть!D195*Индекс!D195</f>
        <v>36.627088495944939</v>
      </c>
      <c r="G197" s="4">
        <f>Лукойл!D195*Индекс!D195</f>
        <v>28.654853942389977</v>
      </c>
      <c r="H197" s="4">
        <f>'Холдинг МРСК'!D195*Индекс!D195</f>
        <v>30.470808852142184</v>
      </c>
    </row>
    <row r="198" spans="1:8">
      <c r="A198" s="2">
        <v>40042</v>
      </c>
      <c r="B198" s="4">
        <f>ВолгаТелеком!D196*Индекс!D196</f>
        <v>-0.13576202791836739</v>
      </c>
      <c r="C198" s="4">
        <f>Газпром!D196*Индекс!D196</f>
        <v>0.69553409086036666</v>
      </c>
      <c r="D198" s="4">
        <f>Уралсвязь!D196*Индекс!D196</f>
        <v>0.1887009939632284</v>
      </c>
      <c r="E198" s="4">
        <f>Мосэнерго!D196*Индекс!D196</f>
        <v>1.0817087582478311</v>
      </c>
      <c r="F198" s="4">
        <f>Татнефть!D196*Индекс!D196</f>
        <v>0.17224131841998511</v>
      </c>
      <c r="G198" s="4">
        <f>Лукойл!D196*Индекс!D196</f>
        <v>8.4113521210442341E-2</v>
      </c>
      <c r="H198" s="4">
        <f>'Холдинг МРСК'!D196*Индекс!D196</f>
        <v>0.56723930001946077</v>
      </c>
    </row>
    <row r="199" spans="1:8">
      <c r="A199" s="2">
        <v>40043</v>
      </c>
      <c r="B199" s="4">
        <f>ВолгаТелеком!D197*Индекс!D197</f>
        <v>0.96936115518481014</v>
      </c>
      <c r="C199" s="4">
        <f>Газпром!D197*Индекс!D197</f>
        <v>2.6564539548301558</v>
      </c>
      <c r="D199" s="4">
        <f>Уралсвязь!D197*Индекс!D197</f>
        <v>-0.54237003819079455</v>
      </c>
      <c r="E199" s="4">
        <f>Мосэнерго!D197*Индекс!D197</f>
        <v>-2.3747834279810043</v>
      </c>
      <c r="F199" s="4">
        <f>Татнефть!D197*Индекс!D197</f>
        <v>2.0751727336547381</v>
      </c>
      <c r="G199" s="4">
        <f>Лукойл!D197*Индекс!D197</f>
        <v>2.9879644161899703</v>
      </c>
      <c r="H199" s="4">
        <f>'Холдинг МРСК'!D197*Индекс!D197</f>
        <v>0.50340505771425736</v>
      </c>
    </row>
    <row r="200" spans="1:8">
      <c r="A200" s="2">
        <v>40044</v>
      </c>
      <c r="B200" s="4">
        <f>ВолгаТелеком!D198*Индекс!D198</f>
        <v>4.593818975648448</v>
      </c>
      <c r="C200" s="4">
        <f>Газпром!D198*Индекс!D198</f>
        <v>7.7650462699743965</v>
      </c>
      <c r="D200" s="4">
        <f>Уралсвязь!D198*Индекс!D198</f>
        <v>21.182629329875535</v>
      </c>
      <c r="E200" s="4">
        <f>Мосэнерго!D198*Индекс!D198</f>
        <v>2.8960786523233453</v>
      </c>
      <c r="F200" s="4">
        <f>Татнефть!D198*Индекс!D198</f>
        <v>5.2620597519727124</v>
      </c>
      <c r="G200" s="4">
        <f>Лукойл!D198*Индекс!D198</f>
        <v>7.581040133858405</v>
      </c>
      <c r="H200" s="4">
        <f>'Холдинг МРСК'!D198*Индекс!D198</f>
        <v>7.8291599166799566</v>
      </c>
    </row>
    <row r="201" spans="1:8">
      <c r="A201" s="2">
        <v>40045</v>
      </c>
      <c r="B201" s="4">
        <f>ВолгаТелеком!D199*Индекс!D199</f>
        <v>0.71660084603612717</v>
      </c>
      <c r="C201" s="4">
        <f>Газпром!D199*Индекс!D199</f>
        <v>4.6124311914594696</v>
      </c>
      <c r="D201" s="4">
        <f>Уралсвязь!D199*Индекс!D199</f>
        <v>7.73006152076647</v>
      </c>
      <c r="E201" s="4">
        <f>Мосэнерго!D199*Индекс!D199</f>
        <v>10.653959787958101</v>
      </c>
      <c r="F201" s="4">
        <f>Татнефть!D199*Индекс!D199</f>
        <v>4.2793239831796726</v>
      </c>
      <c r="G201" s="4">
        <f>Лукойл!D199*Индекс!D199</f>
        <v>10.29837647624022</v>
      </c>
      <c r="H201" s="4">
        <f>'Холдинг МРСК'!D199*Индекс!D199</f>
        <v>3.4745652136898175</v>
      </c>
    </row>
    <row r="202" spans="1:8">
      <c r="A202" s="2">
        <v>40046</v>
      </c>
      <c r="B202" s="4">
        <f>ВолгаТелеком!D200*Индекс!D200</f>
        <v>14.535777814501808</v>
      </c>
      <c r="C202" s="4">
        <f>Газпром!D200*Индекс!D200</f>
        <v>25.540828852851558</v>
      </c>
      <c r="D202" s="4">
        <f>Уралсвязь!D200*Индекс!D200</f>
        <v>-1.5242323100849557</v>
      </c>
      <c r="E202" s="4">
        <f>Мосэнерго!D200*Индекс!D200</f>
        <v>-2.8971856451527964</v>
      </c>
      <c r="F202" s="4">
        <f>Татнефть!D200*Индекс!D200</f>
        <v>28.130613045139629</v>
      </c>
      <c r="G202" s="4">
        <f>Лукойл!D200*Индекс!D200</f>
        <v>17.581565322872812</v>
      </c>
      <c r="H202" s="4">
        <f>'Холдинг МРСК'!D200*Индекс!D200</f>
        <v>21.548015807052892</v>
      </c>
    </row>
    <row r="203" spans="1:8">
      <c r="A203" s="2">
        <v>40049</v>
      </c>
      <c r="B203" s="4">
        <f>ВолгаТелеком!D201*Индекс!D201</f>
        <v>-0.42906186294153131</v>
      </c>
      <c r="C203" s="4">
        <f>Газпром!D201*Индекс!D201</f>
        <v>0.12414937001043218</v>
      </c>
      <c r="D203" s="4">
        <f>Уралсвязь!D201*Индекс!D201</f>
        <v>0.4073590306607287</v>
      </c>
      <c r="E203" s="4">
        <f>Мосэнерго!D201*Индекс!D201</f>
        <v>-0.80420495255531166</v>
      </c>
      <c r="F203" s="4">
        <f>Татнефть!D201*Индекс!D201</f>
        <v>1.0210909207851964</v>
      </c>
      <c r="G203" s="4">
        <f>Лукойл!D201*Индекс!D201</f>
        <v>0.37530555559530093</v>
      </c>
      <c r="H203" s="4">
        <f>'Холдинг МРСК'!D201*Индекс!D201</f>
        <v>1.823313170158839</v>
      </c>
    </row>
    <row r="204" spans="1:8">
      <c r="A204" s="2">
        <v>40050</v>
      </c>
      <c r="B204" s="4">
        <f>ВолгаТелеком!D202*Индекс!D202</f>
        <v>2.9169031944494628</v>
      </c>
      <c r="C204" s="4">
        <f>Газпром!D202*Индекс!D202</f>
        <v>2.1736473614464673</v>
      </c>
      <c r="D204" s="4">
        <f>Уралсвязь!D202*Индекс!D202</f>
        <v>-10.692838555663448</v>
      </c>
      <c r="E204" s="4">
        <f>Мосэнерго!D202*Индекс!D202</f>
        <v>4.9212890919441836</v>
      </c>
      <c r="F204" s="4">
        <f>Татнефть!D202*Индекс!D202</f>
        <v>1.3833459348839805</v>
      </c>
      <c r="G204" s="4">
        <f>Лукойл!D202*Индекс!D202</f>
        <v>2.8055973915884778</v>
      </c>
      <c r="H204" s="4">
        <f>'Холдинг МРСК'!D202*Индекс!D202</f>
        <v>1.8627222857017527</v>
      </c>
    </row>
    <row r="205" spans="1:8">
      <c r="A205" s="2">
        <v>40051</v>
      </c>
      <c r="B205" s="4">
        <f>ВолгаТелеком!D203*Индекс!D203</f>
        <v>0.29624086300846453</v>
      </c>
      <c r="C205" s="4">
        <f>Газпром!D203*Индекс!D203</f>
        <v>0.35471752090036801</v>
      </c>
      <c r="D205" s="4">
        <f>Уралсвязь!D203*Индекс!D203</f>
        <v>-1.3364057545219366</v>
      </c>
      <c r="E205" s="4">
        <f>Мосэнерго!D203*Индекс!D203</f>
        <v>-0.17730134397747516</v>
      </c>
      <c r="F205" s="4">
        <f>Татнефть!D203*Индекс!D203</f>
        <v>0.7237863081330298</v>
      </c>
      <c r="G205" s="4">
        <f>Лукойл!D203*Индекс!D203</f>
        <v>0.51890221834760519</v>
      </c>
      <c r="H205" s="4">
        <f>'Холдинг МРСК'!D203*Индекс!D203</f>
        <v>0.22112417170959614</v>
      </c>
    </row>
    <row r="206" spans="1:8">
      <c r="A206" s="2">
        <v>40052</v>
      </c>
      <c r="B206" s="4">
        <f>ВолгаТелеком!D204*Индекс!D204</f>
        <v>3.2018374917161032</v>
      </c>
      <c r="C206" s="4">
        <f>Газпром!D204*Индекс!D204</f>
        <v>0.8396455072664184</v>
      </c>
      <c r="D206" s="4">
        <f>Уралсвязь!D204*Индекс!D204</f>
        <v>1.0249863869827924</v>
      </c>
      <c r="E206" s="4">
        <f>Мосэнерго!D204*Индекс!D204</f>
        <v>-4.5425047897313977</v>
      </c>
      <c r="F206" s="4">
        <f>Татнефть!D204*Индекс!D204</f>
        <v>0.49274247230285173</v>
      </c>
      <c r="G206" s="4">
        <f>Лукойл!D204*Индекс!D204</f>
        <v>1.6999958886489233</v>
      </c>
      <c r="H206" s="4">
        <f>'Холдинг МРСК'!D204*Индекс!D204</f>
        <v>2.8780074019586044</v>
      </c>
    </row>
    <row r="207" spans="1:8">
      <c r="A207" s="2">
        <v>40053</v>
      </c>
      <c r="B207" s="4">
        <f>ВолгаТелеком!D205*Индекс!D205</f>
        <v>4.1752998794630969</v>
      </c>
      <c r="C207" s="4">
        <f>Газпром!D205*Индекс!D205</f>
        <v>6.4742003573916236</v>
      </c>
      <c r="D207" s="4">
        <f>Уралсвязь!D205*Индекс!D205</f>
        <v>-2.0583924867182999</v>
      </c>
      <c r="E207" s="4">
        <f>Мосэнерго!D205*Индекс!D205</f>
        <v>-4.1087443774527843</v>
      </c>
      <c r="F207" s="4">
        <f>Татнефть!D205*Индекс!D205</f>
        <v>5.8284236548546602</v>
      </c>
      <c r="G207" s="4">
        <f>Лукойл!D205*Индекс!D205</f>
        <v>3.3535093770773132</v>
      </c>
      <c r="H207" s="4">
        <f>'Холдинг МРСК'!D205*Индекс!D205</f>
        <v>4.7644187080477094</v>
      </c>
    </row>
    <row r="208" spans="1:8">
      <c r="A208" s="2">
        <v>40056</v>
      </c>
      <c r="B208" s="4">
        <f>ВолгаТелеком!D206*Индекс!D206</f>
        <v>3.6282248827508939E-2</v>
      </c>
      <c r="C208" s="4">
        <f>Газпром!D206*Индекс!D206</f>
        <v>0.20575875979141459</v>
      </c>
      <c r="D208" s="4">
        <f>Уралсвязь!D206*Индекс!D206</f>
        <v>0.84565925613595672</v>
      </c>
      <c r="E208" s="4">
        <f>Мосэнерго!D206*Индекс!D206</f>
        <v>0.43270080947229572</v>
      </c>
      <c r="F208" s="4">
        <f>Татнефть!D206*Индекс!D206</f>
        <v>0.47358957577914018</v>
      </c>
      <c r="G208" s="4">
        <f>Лукойл!D206*Индекс!D206</f>
        <v>0.31168088081529438</v>
      </c>
      <c r="H208" s="4">
        <f>'Холдинг МРСК'!D206*Индекс!D206</f>
        <v>-0.88296547138677217</v>
      </c>
    </row>
    <row r="209" spans="1:8">
      <c r="A209" s="2">
        <v>40057</v>
      </c>
      <c r="B209" s="4">
        <f>ВолгаТелеком!D207*Индекс!D207</f>
        <v>5.9844809006274238</v>
      </c>
      <c r="C209" s="4">
        <f>Газпром!D207*Индекс!D207</f>
        <v>6.2135223640468435</v>
      </c>
      <c r="D209" s="4">
        <f>Уралсвязь!D207*Индекс!D207</f>
        <v>-7.2352653377377987</v>
      </c>
      <c r="E209" s="4">
        <f>Мосэнерго!D207*Индекс!D207</f>
        <v>-9.7731002501793913</v>
      </c>
      <c r="F209" s="4">
        <f>Татнефть!D207*Индекс!D207</f>
        <v>5.6295812858153536</v>
      </c>
      <c r="G209" s="4">
        <f>Лукойл!D207*Индекс!D207</f>
        <v>4.9419003431519446</v>
      </c>
      <c r="H209" s="4">
        <f>'Холдинг МРСК'!D207*Индекс!D207</f>
        <v>7.815176927716033</v>
      </c>
    </row>
    <row r="210" spans="1:8">
      <c r="A210" s="2">
        <v>40058</v>
      </c>
      <c r="B210" s="4">
        <f>ВолгаТелеком!D208*Индекс!D208</f>
        <v>0.8688834958922369</v>
      </c>
      <c r="C210" s="4">
        <f>Газпром!D208*Индекс!D208</f>
        <v>0.49635285447733712</v>
      </c>
      <c r="D210" s="4">
        <f>Уралсвязь!D208*Индекс!D208</f>
        <v>0.18779716476539157</v>
      </c>
      <c r="E210" s="4">
        <f>Мосэнерго!D208*Индекс!D208</f>
        <v>9.8217442812987201</v>
      </c>
      <c r="F210" s="4">
        <f>Татнефть!D208*Индекс!D208</f>
        <v>3.9349117885817488</v>
      </c>
      <c r="G210" s="4">
        <f>Лукойл!D208*Индекс!D208</f>
        <v>1.7604200232438147</v>
      </c>
      <c r="H210" s="4">
        <f>'Холдинг МРСК'!D208*Индекс!D208</f>
        <v>-0.19703407523316618</v>
      </c>
    </row>
    <row r="211" spans="1:8">
      <c r="A211" s="2">
        <v>40059</v>
      </c>
      <c r="B211" s="4">
        <f>ВолгаТелеком!D209*Индекс!D209</f>
        <v>0.65659563529912046</v>
      </c>
      <c r="C211" s="4">
        <f>Газпром!D209*Индекс!D209</f>
        <v>1.0674481333327925</v>
      </c>
      <c r="D211" s="4">
        <f>Уралсвязь!D209*Индекс!D209</f>
        <v>-1.4745936445704322</v>
      </c>
      <c r="E211" s="4">
        <f>Мосэнерго!D209*Индекс!D209</f>
        <v>1.6102250274512118</v>
      </c>
      <c r="F211" s="4">
        <f>Татнефть!D209*Индекс!D209</f>
        <v>1.4970702987086377</v>
      </c>
      <c r="G211" s="4">
        <f>Лукойл!D209*Индекс!D209</f>
        <v>3.2103370171549401</v>
      </c>
      <c r="H211" s="4">
        <f>'Холдинг МРСК'!D209*Индекс!D209</f>
        <v>1.0755488766249377</v>
      </c>
    </row>
    <row r="212" spans="1:8">
      <c r="A212" s="2">
        <v>40060</v>
      </c>
      <c r="B212" s="4">
        <f>ВолгаТелеком!D210*Индекс!D210</f>
        <v>0.44048887909450185</v>
      </c>
      <c r="C212" s="4">
        <f>Газпром!D210*Индекс!D210</f>
        <v>1.8611611623085687</v>
      </c>
      <c r="D212" s="4">
        <f>Уралсвязь!D210*Индекс!D210</f>
        <v>0.17374607550765853</v>
      </c>
      <c r="E212" s="4">
        <f>Мосэнерго!D210*Индекс!D210</f>
        <v>12.66528727455958</v>
      </c>
      <c r="F212" s="4">
        <f>Татнефть!D210*Индекс!D210</f>
        <v>1.2527348289369631</v>
      </c>
      <c r="G212" s="4">
        <f>Лукойл!D210*Индекс!D210</f>
        <v>-3.2301269657611011</v>
      </c>
      <c r="H212" s="4">
        <f>'Холдинг МРСК'!D210*Индекс!D210</f>
        <v>-1.6356254300974185</v>
      </c>
    </row>
    <row r="213" spans="1:8">
      <c r="A213" s="2">
        <v>40063</v>
      </c>
      <c r="B213" s="4">
        <f>ВолгаТелеком!D211*Индекс!D211</f>
        <v>7.5633595623508558</v>
      </c>
      <c r="C213" s="4">
        <f>Газпром!D211*Индекс!D211</f>
        <v>9.8230917146037395</v>
      </c>
      <c r="D213" s="4">
        <f>Уралсвязь!D211*Индекс!D211</f>
        <v>2.4070993446495335</v>
      </c>
      <c r="E213" s="4">
        <f>Мосэнерго!D211*Индекс!D211</f>
        <v>4.4361208311700473</v>
      </c>
      <c r="F213" s="4">
        <f>Татнефть!D211*Индекс!D211</f>
        <v>12.972977953997132</v>
      </c>
      <c r="G213" s="4">
        <f>Лукойл!D211*Индекс!D211</f>
        <v>10.290099052260576</v>
      </c>
      <c r="H213" s="4">
        <f>'Холдинг МРСК'!D211*Индекс!D211</f>
        <v>8.8131705277595991</v>
      </c>
    </row>
    <row r="214" spans="1:8">
      <c r="A214" s="2">
        <v>40064</v>
      </c>
      <c r="B214" s="4">
        <f>ВолгаТелеком!D212*Индекс!D212</f>
        <v>-0.3099521344419735</v>
      </c>
      <c r="C214" s="4">
        <f>Газпром!D212*Индекс!D212</f>
        <v>2.7964850880528691</v>
      </c>
      <c r="D214" s="4">
        <f>Уралсвязь!D212*Индекс!D212</f>
        <v>2.1473515554156353</v>
      </c>
      <c r="E214" s="4">
        <f>Мосэнерго!D212*Индекс!D212</f>
        <v>-5.6946337458629674</v>
      </c>
      <c r="F214" s="4">
        <f>Татнефть!D212*Индекс!D212</f>
        <v>1.9670179420759812</v>
      </c>
      <c r="G214" s="4">
        <f>Лукойл!D212*Индекс!D212</f>
        <v>5.8808680254150989</v>
      </c>
      <c r="H214" s="4">
        <f>'Холдинг МРСК'!D212*Индекс!D212</f>
        <v>5.3303304682008408</v>
      </c>
    </row>
    <row r="215" spans="1:8">
      <c r="A215" s="2">
        <v>40065</v>
      </c>
      <c r="B215" s="4">
        <f>ВолгаТелеком!D213*Индекс!D213</f>
        <v>-4.3746347508552559E-2</v>
      </c>
      <c r="C215" s="4">
        <f>Газпром!D213*Индекс!D213</f>
        <v>0.39788675202055057</v>
      </c>
      <c r="D215" s="4">
        <f>Уралсвязь!D213*Индекс!D213</f>
        <v>0.41471218410010885</v>
      </c>
      <c r="E215" s="4">
        <f>Мосэнерго!D213*Индекс!D213</f>
        <v>0.31956352394349535</v>
      </c>
      <c r="F215" s="4">
        <f>Татнефть!D213*Индекс!D213</f>
        <v>-0.11126352732368125</v>
      </c>
      <c r="G215" s="4">
        <f>Лукойл!D213*Индекс!D213</f>
        <v>0.2422529758935543</v>
      </c>
      <c r="H215" s="4">
        <f>'Холдинг МРСК'!D213*Индекс!D213</f>
        <v>0.15509250331364094</v>
      </c>
    </row>
    <row r="216" spans="1:8">
      <c r="A216" s="2">
        <v>40066</v>
      </c>
      <c r="B216" s="4">
        <f>ВолгаТелеком!D214*Индекс!D214</f>
        <v>0.55863789898769312</v>
      </c>
      <c r="C216" s="4">
        <f>Газпром!D214*Индекс!D214</f>
        <v>2.1548609301627359</v>
      </c>
      <c r="D216" s="4">
        <f>Уралсвязь!D214*Индекс!D214</f>
        <v>1.3389909317311997</v>
      </c>
      <c r="E216" s="4">
        <f>Мосэнерго!D214*Индекс!D214</f>
        <v>-1.620233468842073</v>
      </c>
      <c r="F216" s="4">
        <f>Татнефть!D214*Индекс!D214</f>
        <v>2.795608925871659</v>
      </c>
      <c r="G216" s="4">
        <f>Лукойл!D214*Индекс!D214</f>
        <v>1.5606956375659056</v>
      </c>
      <c r="H216" s="4">
        <f>'Холдинг МРСК'!D214*Индекс!D214</f>
        <v>-1.8496584495998658</v>
      </c>
    </row>
    <row r="217" spans="1:8">
      <c r="A217" s="2">
        <v>40067</v>
      </c>
      <c r="B217" s="4">
        <f>ВолгаТелеком!D215*Индекс!D215</f>
        <v>0.43938154289394743</v>
      </c>
      <c r="C217" s="4">
        <f>Газпром!D215*Индекс!D215</f>
        <v>1.01230813920851</v>
      </c>
      <c r="D217" s="4">
        <f>Уралсвязь!D215*Индекс!D215</f>
        <v>4.1651084171290501E-2</v>
      </c>
      <c r="E217" s="4">
        <f>Мосэнерго!D215*Индекс!D215</f>
        <v>-1.49061733736921</v>
      </c>
      <c r="F217" s="4">
        <f>Татнефть!D215*Индекс!D215</f>
        <v>0.72704444710162652</v>
      </c>
      <c r="G217" s="4">
        <f>Лукойл!D215*Индекс!D215</f>
        <v>0.93978132746542908</v>
      </c>
      <c r="H217" s="4">
        <f>'Холдинг МРСК'!D215*Индекс!D215</f>
        <v>-0.42814298569952092</v>
      </c>
    </row>
    <row r="218" spans="1:8">
      <c r="A218" s="2">
        <v>40070</v>
      </c>
      <c r="B218" s="4">
        <f>ВолгаТелеком!D216*Индекс!D216</f>
        <v>7.2674779436717056</v>
      </c>
      <c r="C218" s="4">
        <f>Газпром!D216*Индекс!D216</f>
        <v>6.8354939691624548</v>
      </c>
      <c r="D218" s="4">
        <f>Уралсвязь!D216*Индекс!D216</f>
        <v>-1.9292058121448146</v>
      </c>
      <c r="E218" s="4">
        <f>Мосэнерго!D216*Индекс!D216</f>
        <v>4.3307721134072743</v>
      </c>
      <c r="F218" s="4">
        <f>Татнефть!D216*Индекс!D216</f>
        <v>8.9117690539138046</v>
      </c>
      <c r="G218" s="4">
        <f>Лукойл!D216*Индекс!D216</f>
        <v>6.1399414548619724</v>
      </c>
      <c r="H218" s="4">
        <f>'Холдинг МРСК'!D216*Индекс!D216</f>
        <v>6.0359569927353647</v>
      </c>
    </row>
    <row r="219" spans="1:8">
      <c r="A219" s="2">
        <v>40071</v>
      </c>
      <c r="B219" s="4">
        <f>ВолгаТелеком!D217*Индекс!D217</f>
        <v>5.1332256869048392</v>
      </c>
      <c r="C219" s="4">
        <f>Газпром!D217*Индекс!D217</f>
        <v>4.8010697673983636</v>
      </c>
      <c r="D219" s="4">
        <f>Уралсвязь!D217*Индекс!D217</f>
        <v>-0.47923500380040157</v>
      </c>
      <c r="E219" s="4">
        <f>Мосэнерго!D217*Индекс!D217</f>
        <v>-6.2010389483633075</v>
      </c>
      <c r="F219" s="4">
        <f>Татнефть!D217*Индекс!D217</f>
        <v>7.6078646834518908</v>
      </c>
      <c r="G219" s="4">
        <f>Лукойл!D217*Индекс!D217</f>
        <v>2.2518224102547921</v>
      </c>
      <c r="H219" s="4">
        <f>'Холдинг МРСК'!D217*Индекс!D217</f>
        <v>3.3561337508073348</v>
      </c>
    </row>
    <row r="220" spans="1:8">
      <c r="A220" s="2">
        <v>40072</v>
      </c>
      <c r="B220" s="4">
        <f>ВолгаТелеком!D218*Индекс!D218</f>
        <v>-3.5805649152636705</v>
      </c>
      <c r="C220" s="4">
        <f>Газпром!D218*Индекс!D218</f>
        <v>-0.83792529759689405</v>
      </c>
      <c r="D220" s="4">
        <f>Уралсвязь!D218*Индекс!D218</f>
        <v>0.97651359377579927</v>
      </c>
      <c r="E220" s="4">
        <f>Мосэнерго!D218*Индекс!D218</f>
        <v>4.7756275212795245</v>
      </c>
      <c r="F220" s="4">
        <f>Татнефть!D218*Индекс!D218</f>
        <v>1.2743573125479792</v>
      </c>
      <c r="G220" s="4">
        <f>Лукойл!D218*Индекс!D218</f>
        <v>1.977055929637576</v>
      </c>
      <c r="H220" s="4">
        <f>'Холдинг МРСК'!D218*Индекс!D218</f>
        <v>2.5820973342562472</v>
      </c>
    </row>
    <row r="221" spans="1:8">
      <c r="A221" s="2">
        <v>40073</v>
      </c>
      <c r="B221" s="4">
        <f>ВолгаТелеком!D219*Индекс!D219</f>
        <v>9.1835315015979496E-2</v>
      </c>
      <c r="C221" s="4">
        <f>Газпром!D219*Индекс!D219</f>
        <v>-1.2668065204995116</v>
      </c>
      <c r="D221" s="4">
        <f>Уралсвязь!D219*Индекс!D219</f>
        <v>-4.5727561720246799</v>
      </c>
      <c r="E221" s="4">
        <f>Мосэнерго!D219*Индекс!D219</f>
        <v>-4.3363132814021625</v>
      </c>
      <c r="F221" s="4">
        <f>Татнефть!D219*Индекс!D219</f>
        <v>-0.39869552040905182</v>
      </c>
      <c r="G221" s="4">
        <f>Лукойл!D219*Индекс!D219</f>
        <v>-2.2178992578206871</v>
      </c>
      <c r="H221" s="4">
        <f>'Холдинг МРСК'!D219*Индекс!D219</f>
        <v>-1.8072416894391548</v>
      </c>
    </row>
    <row r="222" spans="1:8">
      <c r="A222" s="2">
        <v>40074</v>
      </c>
      <c r="B222" s="4">
        <f>ВолгаТелеком!D220*Индекс!D220</f>
        <v>4.9028061317347289</v>
      </c>
      <c r="C222" s="4">
        <f>Газпром!D220*Индекс!D220</f>
        <v>4.2293578606641953</v>
      </c>
      <c r="D222" s="4">
        <f>Уралсвязь!D220*Индекс!D220</f>
        <v>4.7786630072879861</v>
      </c>
      <c r="E222" s="4">
        <f>Мосэнерго!D220*Индекс!D220</f>
        <v>-9.6185877428409849</v>
      </c>
      <c r="F222" s="4">
        <f>Татнефть!D220*Индекс!D220</f>
        <v>4.8640064175499242</v>
      </c>
      <c r="G222" s="4">
        <f>Лукойл!D220*Индекс!D220</f>
        <v>6.7790760122253868</v>
      </c>
      <c r="H222" s="4">
        <f>'Холдинг МРСК'!D220*Индекс!D220</f>
        <v>8.8810278747502966</v>
      </c>
    </row>
    <row r="223" spans="1:8">
      <c r="A223" s="2">
        <v>40077</v>
      </c>
      <c r="B223" s="4">
        <f>ВолгаТелеком!D221*Индекс!D221</f>
        <v>4.9748236464725846</v>
      </c>
      <c r="C223" s="4">
        <f>Газпром!D221*Индекс!D221</f>
        <v>5.929561775785694</v>
      </c>
      <c r="D223" s="4">
        <f>Уралсвязь!D221*Индекс!D221</f>
        <v>0.12990551259138658</v>
      </c>
      <c r="E223" s="4">
        <f>Мосэнерго!D221*Индекс!D221</f>
        <v>12.755629126668278</v>
      </c>
      <c r="F223" s="4">
        <f>Татнефть!D221*Индекс!D221</f>
        <v>4.1339160307850076</v>
      </c>
      <c r="G223" s="4">
        <f>Лукойл!D221*Индекс!D221</f>
        <v>3.4747109608351461</v>
      </c>
      <c r="H223" s="4">
        <f>'Холдинг МРСК'!D221*Индекс!D221</f>
        <v>-2.5123235325492947</v>
      </c>
    </row>
    <row r="224" spans="1:8">
      <c r="A224" s="2">
        <v>40078</v>
      </c>
      <c r="B224" s="4">
        <f>ВолгаТелеком!D222*Индекс!D222</f>
        <v>0.62026405925337835</v>
      </c>
      <c r="C224" s="4">
        <f>Газпром!D222*Индекс!D222</f>
        <v>0.29765637192542149</v>
      </c>
      <c r="D224" s="4">
        <f>Уралсвязь!D222*Индекс!D222</f>
        <v>-0.28304161221025498</v>
      </c>
      <c r="E224" s="4">
        <f>Мосэнерго!D222*Индекс!D222</f>
        <v>-0.34408446647011093</v>
      </c>
      <c r="F224" s="4">
        <f>Татнефть!D222*Индекс!D222</f>
        <v>-4.1932182870350289E-3</v>
      </c>
      <c r="G224" s="4">
        <f>Лукойл!D222*Индекс!D222</f>
        <v>-6.3563173077534729E-2</v>
      </c>
      <c r="H224" s="4">
        <f>'Холдинг МРСК'!D222*Индекс!D222</f>
        <v>-0.33490532092892489</v>
      </c>
    </row>
    <row r="225" spans="1:8">
      <c r="A225" s="2">
        <v>40079</v>
      </c>
      <c r="B225" s="4">
        <f>ВолгаТелеком!D223*Индекс!D223</f>
        <v>3.0763997526184337</v>
      </c>
      <c r="C225" s="4">
        <f>Газпром!D223*Индекс!D223</f>
        <v>2.8526046878474558</v>
      </c>
      <c r="D225" s="4">
        <f>Уралсвязь!D223*Индекс!D223</f>
        <v>0.53174451609574713</v>
      </c>
      <c r="E225" s="4">
        <f>Мосэнерго!D223*Индекс!D223</f>
        <v>2.9003492035455651</v>
      </c>
      <c r="F225" s="4">
        <f>Татнефть!D223*Индекс!D223</f>
        <v>1.5827477943124493</v>
      </c>
      <c r="G225" s="4">
        <f>Лукойл!D223*Индекс!D223</f>
        <v>2.5678582004587436</v>
      </c>
      <c r="H225" s="4">
        <f>'Холдинг МРСК'!D223*Индекс!D223</f>
        <v>2.0505034231742676</v>
      </c>
    </row>
    <row r="226" spans="1:8">
      <c r="A226" s="2">
        <v>40080</v>
      </c>
      <c r="B226" s="4">
        <f>ВолгаТелеком!D224*Индекс!D224</f>
        <v>2.8027704282365851</v>
      </c>
      <c r="C226" s="4">
        <f>Газпром!D224*Индекс!D224</f>
        <v>2.6357445505518431</v>
      </c>
      <c r="D226" s="4">
        <f>Уралсвязь!D224*Индекс!D224</f>
        <v>-2.0518804174734484</v>
      </c>
      <c r="E226" s="4">
        <f>Мосэнерго!D224*Индекс!D224</f>
        <v>-0.87668638965191525</v>
      </c>
      <c r="F226" s="4">
        <f>Татнефть!D224*Индекс!D224</f>
        <v>3.743637869590529</v>
      </c>
      <c r="G226" s="4">
        <f>Лукойл!D224*Индекс!D224</f>
        <v>2.5589260726880734</v>
      </c>
      <c r="H226" s="4">
        <f>'Холдинг МРСК'!D224*Индекс!D224</f>
        <v>4.8913194322600617</v>
      </c>
    </row>
    <row r="227" spans="1:8">
      <c r="A227" s="2">
        <v>40081</v>
      </c>
      <c r="B227" s="4">
        <f>ВолгаТелеком!D225*Индекс!D225</f>
        <v>1.8379994652181588</v>
      </c>
      <c r="C227" s="4">
        <f>Газпром!D225*Индекс!D225</f>
        <v>-1.087531602504612</v>
      </c>
      <c r="D227" s="4">
        <f>Уралсвязь!D225*Индекс!D225</f>
        <v>0.92737083807545995</v>
      </c>
      <c r="E227" s="4">
        <f>Мосэнерго!D225*Индекс!D225</f>
        <v>2.5509904572018476</v>
      </c>
      <c r="F227" s="4">
        <f>Татнефть!D225*Индекс!D225</f>
        <v>1.2017142816737352</v>
      </c>
      <c r="G227" s="4">
        <f>Лукойл!D225*Индекс!D225</f>
        <v>0.30255431799099719</v>
      </c>
      <c r="H227" s="4">
        <f>'Холдинг МРСК'!D225*Индекс!D225</f>
        <v>-1.1455316457780902</v>
      </c>
    </row>
    <row r="228" spans="1:8">
      <c r="A228" s="2">
        <v>40084</v>
      </c>
      <c r="B228" s="4">
        <f>ВолгаТелеком!D226*Индекс!D226</f>
        <v>0.44341932906609477</v>
      </c>
      <c r="C228" s="4">
        <f>Газпром!D226*Индекс!D226</f>
        <v>1.0271475520140783</v>
      </c>
      <c r="D228" s="4">
        <f>Уралсвязь!D226*Индекс!D226</f>
        <v>0.79055040315407443</v>
      </c>
      <c r="E228" s="4">
        <f>Мосэнерго!D226*Индекс!D226</f>
        <v>-0.37767804386068499</v>
      </c>
      <c r="F228" s="4">
        <f>Татнефть!D226*Индекс!D226</f>
        <v>1.0117461576708993</v>
      </c>
      <c r="G228" s="4">
        <f>Лукойл!D226*Индекс!D226</f>
        <v>2.1460897756146036</v>
      </c>
      <c r="H228" s="4">
        <f>'Холдинг МРСК'!D226*Индекс!D226</f>
        <v>2.1932246977659724</v>
      </c>
    </row>
    <row r="229" spans="1:8">
      <c r="A229" s="2">
        <v>40085</v>
      </c>
      <c r="B229" s="4">
        <f>ВолгаТелеком!D227*Индекс!D227</f>
        <v>-0.47981199268743641</v>
      </c>
      <c r="C229" s="4">
        <f>Газпром!D227*Индекс!D227</f>
        <v>0.80722590147767892</v>
      </c>
      <c r="D229" s="4">
        <f>Уралсвязь!D227*Индекс!D227</f>
        <v>0.20562984252959907</v>
      </c>
      <c r="E229" s="4">
        <f>Мосэнерго!D227*Индекс!D227</f>
        <v>0.86173942122614677</v>
      </c>
      <c r="F229" s="4">
        <f>Татнефть!D227*Индекс!D227</f>
        <v>-0.21056919136740507</v>
      </c>
      <c r="G229" s="4">
        <f>Лукойл!D227*Индекс!D227</f>
        <v>5.952616858512292E-2</v>
      </c>
      <c r="H229" s="4">
        <f>'Холдинг МРСК'!D227*Индекс!D227</f>
        <v>-1.0887121942774884</v>
      </c>
    </row>
    <row r="230" spans="1:8">
      <c r="A230" s="2">
        <v>40086</v>
      </c>
      <c r="B230" s="4">
        <f>ВолгаТелеком!D228*Индекс!D228</f>
        <v>-0.7470524316295255</v>
      </c>
      <c r="C230" s="4">
        <f>Газпром!D228*Индекс!D228</f>
        <v>-0.15780363870248199</v>
      </c>
      <c r="D230" s="4">
        <f>Уралсвязь!D228*Индекс!D228</f>
        <v>-1.9011210811281003</v>
      </c>
      <c r="E230" s="4">
        <f>Мосэнерго!D228*Индекс!D228</f>
        <v>-3.419079136924648</v>
      </c>
      <c r="F230" s="4">
        <f>Татнефть!D228*Индекс!D228</f>
        <v>0.81337000462726639</v>
      </c>
      <c r="G230" s="4">
        <f>Лукойл!D228*Индекс!D228</f>
        <v>1.5402034790978036</v>
      </c>
      <c r="H230" s="4">
        <f>'Холдинг МРСК'!D228*Индекс!D228</f>
        <v>6.5982101829709885E-2</v>
      </c>
    </row>
    <row r="231" spans="1:8">
      <c r="A231" s="2">
        <v>40087</v>
      </c>
      <c r="B231" s="4">
        <f>ВолгаТелеком!D229*Индекс!D229</f>
        <v>16.748821008290737</v>
      </c>
      <c r="C231" s="4">
        <f>Газпром!D229*Индекс!D229</f>
        <v>14.623056138299813</v>
      </c>
      <c r="D231" s="4">
        <f>Уралсвязь!D229*Индекс!D229</f>
        <v>1.067843700588879</v>
      </c>
      <c r="E231" s="4">
        <f>Мосэнерго!D229*Индекс!D229</f>
        <v>-2.7360611849197851</v>
      </c>
      <c r="F231" s="4">
        <f>Татнефть!D229*Индекс!D229</f>
        <v>19.922463407715913</v>
      </c>
      <c r="G231" s="4">
        <f>Лукойл!D229*Индекс!D229</f>
        <v>14.233527835426409</v>
      </c>
      <c r="H231" s="4">
        <f>'Холдинг МРСК'!D229*Индекс!D229</f>
        <v>15.203159143907488</v>
      </c>
    </row>
    <row r="232" spans="1:8">
      <c r="A232" s="2">
        <v>40088</v>
      </c>
      <c r="B232" s="4">
        <f>ВолгаТелеком!D230*Индекс!D230</f>
        <v>1.2103600437008515E-2</v>
      </c>
      <c r="C232" s="4">
        <f>Газпром!D230*Индекс!D230</f>
        <v>-7.4798756708424705E-3</v>
      </c>
      <c r="D232" s="4">
        <f>Уралсвязь!D230*Индекс!D230</f>
        <v>8.0058195092627335E-3</v>
      </c>
      <c r="E232" s="4">
        <f>Мосэнерго!D230*Индекс!D230</f>
        <v>-3.508439997614754E-2</v>
      </c>
      <c r="F232" s="4">
        <f>Татнефть!D230*Индекс!D230</f>
        <v>-8.1239051587977886E-4</v>
      </c>
      <c r="G232" s="4">
        <f>Лукойл!D230*Индекс!D230</f>
        <v>-6.6610970977090478E-3</v>
      </c>
      <c r="H232" s="4">
        <f>'Холдинг МРСК'!D230*Индекс!D230</f>
        <v>1.8375745985031052E-2</v>
      </c>
    </row>
    <row r="233" spans="1:8">
      <c r="A233" s="2">
        <v>40091</v>
      </c>
      <c r="B233" s="4">
        <f>ВолгаТелеком!D231*Индекс!D231</f>
        <v>7.3304727621756705</v>
      </c>
      <c r="C233" s="4">
        <f>Газпром!D231*Индекс!D231</f>
        <v>4.7805239468164133</v>
      </c>
      <c r="D233" s="4">
        <f>Уралсвязь!D231*Индекс!D231</f>
        <v>-3.0607398095417535</v>
      </c>
      <c r="E233" s="4">
        <f>Мосэнерго!D231*Индекс!D231</f>
        <v>10.275608025226774</v>
      </c>
      <c r="F233" s="4">
        <f>Татнефть!D231*Индекс!D231</f>
        <v>7.1432751691131502</v>
      </c>
      <c r="G233" s="4">
        <f>Лукойл!D231*Индекс!D231</f>
        <v>7.4313215053845756</v>
      </c>
      <c r="H233" s="4">
        <f>'Холдинг МРСК'!D231*Индекс!D231</f>
        <v>9.7430644111469125</v>
      </c>
    </row>
    <row r="234" spans="1:8">
      <c r="A234" s="2">
        <v>40092</v>
      </c>
      <c r="B234" s="4">
        <f>ВолгаТелеком!D232*Индекс!D232</f>
        <v>1.4957262874046657</v>
      </c>
      <c r="C234" s="4">
        <f>Газпром!D232*Индекс!D232</f>
        <v>1.1000154355846079</v>
      </c>
      <c r="D234" s="4">
        <f>Уралсвязь!D232*Индекс!D232</f>
        <v>3.7584962059178315E-2</v>
      </c>
      <c r="E234" s="4">
        <f>Мосэнерго!D232*Индекс!D232</f>
        <v>4.2832461420359804</v>
      </c>
      <c r="F234" s="4">
        <f>Татнефть!D232*Индекс!D232</f>
        <v>4.4363171921298141</v>
      </c>
      <c r="G234" s="4">
        <f>Лукойл!D232*Индекс!D232</f>
        <v>2.982394346388733</v>
      </c>
      <c r="H234" s="4">
        <f>'Холдинг МРСК'!D232*Индекс!D232</f>
        <v>3.1872931709457655</v>
      </c>
    </row>
    <row r="235" spans="1:8">
      <c r="A235" s="2">
        <v>40093</v>
      </c>
      <c r="B235" s="4">
        <f>ВолгаТелеком!D233*Индекс!D233</f>
        <v>9.1698864744676563</v>
      </c>
      <c r="C235" s="4">
        <f>Газпром!D233*Индекс!D233</f>
        <v>2.4994688501321516</v>
      </c>
      <c r="D235" s="4">
        <f>Уралсвязь!D233*Индекс!D233</f>
        <v>4.6978473001848222</v>
      </c>
      <c r="E235" s="4">
        <f>Мосэнерго!D233*Индекс!D233</f>
        <v>8.2678867166096204</v>
      </c>
      <c r="F235" s="4">
        <f>Татнефть!D233*Индекс!D233</f>
        <v>5.6920160338662456</v>
      </c>
      <c r="G235" s="4">
        <f>Лукойл!D233*Индекс!D233</f>
        <v>8.3639052144777697</v>
      </c>
      <c r="H235" s="4">
        <f>'Холдинг МРСК'!D233*Индекс!D233</f>
        <v>6.5644085143180906</v>
      </c>
    </row>
    <row r="236" spans="1:8">
      <c r="A236" s="2">
        <v>40094</v>
      </c>
      <c r="B236" s="4">
        <f>ВолгаТелеком!D234*Индекс!D234</f>
        <v>0.63589016583868607</v>
      </c>
      <c r="C236" s="4">
        <f>Газпром!D234*Индекс!D234</f>
        <v>2.5697033854891602</v>
      </c>
      <c r="D236" s="4">
        <f>Уралсвязь!D234*Индекс!D234</f>
        <v>-0.75525933075959562</v>
      </c>
      <c r="E236" s="4">
        <f>Мосэнерго!D234*Индекс!D234</f>
        <v>10.398548745581033</v>
      </c>
      <c r="F236" s="4">
        <f>Татнефть!D234*Индекс!D234</f>
        <v>0.94161496702902936</v>
      </c>
      <c r="G236" s="4">
        <f>Лукойл!D234*Индекс!D234</f>
        <v>10.338520560016054</v>
      </c>
      <c r="H236" s="4">
        <f>'Холдинг МРСК'!D234*Индекс!D234</f>
        <v>2.5591455983061375</v>
      </c>
    </row>
    <row r="237" spans="1:8">
      <c r="A237" s="2">
        <v>40095</v>
      </c>
      <c r="B237" s="4">
        <f>ВолгаТелеком!D235*Индекс!D235</f>
        <v>16.776030808668175</v>
      </c>
      <c r="C237" s="4">
        <f>Газпром!D235*Индекс!D235</f>
        <v>19.392251927458727</v>
      </c>
      <c r="D237" s="4">
        <f>Уралсвязь!D235*Индекс!D235</f>
        <v>9.9583958862400017</v>
      </c>
      <c r="E237" s="4">
        <f>Мосэнерго!D235*Индекс!D235</f>
        <v>-2.5281818397357978</v>
      </c>
      <c r="F237" s="4">
        <f>Татнефть!D235*Индекс!D235</f>
        <v>16.187008623529358</v>
      </c>
      <c r="G237" s="4">
        <f>Лукойл!D235*Индекс!D235</f>
        <v>21.348537362197995</v>
      </c>
      <c r="H237" s="4">
        <f>'Холдинг МРСК'!D235*Индекс!D235</f>
        <v>9.6754513656774854</v>
      </c>
    </row>
    <row r="238" spans="1:8">
      <c r="A238" s="2">
        <v>40098</v>
      </c>
      <c r="B238" s="4">
        <f>ВолгаТелеком!D236*Индекс!D236</f>
        <v>0.22203127800985056</v>
      </c>
      <c r="C238" s="4">
        <f>Газпром!D236*Индекс!D236</f>
        <v>-3.0930810606399324</v>
      </c>
      <c r="D238" s="4">
        <f>Уралсвязь!D236*Индекс!D236</f>
        <v>-3.2921363204767085</v>
      </c>
      <c r="E238" s="4">
        <f>Мосэнерго!D236*Индекс!D236</f>
        <v>-3.2467471489316573</v>
      </c>
      <c r="F238" s="4">
        <f>Татнефть!D236*Индекс!D236</f>
        <v>5.351012975575375</v>
      </c>
      <c r="G238" s="4">
        <f>Лукойл!D236*Индекс!D236</f>
        <v>4.6949456163069367</v>
      </c>
      <c r="H238" s="4">
        <f>'Холдинг МРСК'!D236*Индекс!D236</f>
        <v>1.1969822362181251</v>
      </c>
    </row>
    <row r="239" spans="1:8">
      <c r="A239" s="2">
        <v>40099</v>
      </c>
      <c r="B239" s="4">
        <f>ВолгаТелеком!D237*Индекс!D237</f>
        <v>5.5974954369332037</v>
      </c>
      <c r="C239" s="4">
        <f>Газпром!D237*Индекс!D237</f>
        <v>9.7871184655689802</v>
      </c>
      <c r="D239" s="4">
        <f>Уралсвязь!D237*Индекс!D237</f>
        <v>12.838940149859564</v>
      </c>
      <c r="E239" s="4">
        <f>Мосэнерго!D237*Индекс!D237</f>
        <v>-9.3818892388612571</v>
      </c>
      <c r="F239" s="4">
        <f>Татнефть!D237*Индекс!D237</f>
        <v>-2.3336999330384605</v>
      </c>
      <c r="G239" s="4">
        <f>Лукойл!D237*Индекс!D237</f>
        <v>2.7450781496460821</v>
      </c>
      <c r="H239" s="4">
        <f>'Холдинг МРСК'!D237*Индекс!D237</f>
        <v>5.6311561411519842</v>
      </c>
    </row>
    <row r="240" spans="1:8">
      <c r="A240" s="2">
        <v>40100</v>
      </c>
      <c r="B240" s="4">
        <f>ВолгаТелеком!D238*Индекс!D238</f>
        <v>0.34461606047448218</v>
      </c>
      <c r="C240" s="4">
        <f>Газпром!D238*Индекс!D238</f>
        <v>-4.34926504327234E-2</v>
      </c>
      <c r="D240" s="4">
        <f>Уралсвязь!D238*Индекс!D238</f>
        <v>-1.1321981579563536</v>
      </c>
      <c r="E240" s="4">
        <f>Мосэнерго!D238*Индекс!D238</f>
        <v>2.6495811344922031</v>
      </c>
      <c r="F240" s="4">
        <f>Татнефть!D238*Индекс!D238</f>
        <v>0.71980987030771748</v>
      </c>
      <c r="G240" s="4">
        <f>Лукойл!D238*Индекс!D238</f>
        <v>0.11495284735523262</v>
      </c>
      <c r="H240" s="4">
        <f>'Холдинг МРСК'!D238*Индекс!D238</f>
        <v>0.25289314325865542</v>
      </c>
    </row>
    <row r="241" spans="1:8">
      <c r="A241" s="2">
        <v>40101</v>
      </c>
      <c r="B241" s="4">
        <f>ВолгаТелеком!D239*Индекс!D239</f>
        <v>3.3077791341082783</v>
      </c>
      <c r="C241" s="4">
        <f>Газпром!D239*Индекс!D239</f>
        <v>4.194636434093729</v>
      </c>
      <c r="D241" s="4">
        <f>Уралсвязь!D239*Индекс!D239</f>
        <v>-0.31434741581554859</v>
      </c>
      <c r="E241" s="4">
        <f>Мосэнерго!D239*Индекс!D239</f>
        <v>0.88329852601002179</v>
      </c>
      <c r="F241" s="4">
        <f>Татнефть!D239*Индекс!D239</f>
        <v>-1.8126769437637502</v>
      </c>
      <c r="G241" s="4">
        <f>Лукойл!D239*Индекс!D239</f>
        <v>0.24096027468548223</v>
      </c>
      <c r="H241" s="4">
        <f>'Холдинг МРСК'!D239*Индекс!D239</f>
        <v>9.663119967817017E-3</v>
      </c>
    </row>
    <row r="242" spans="1:8">
      <c r="A242" s="2">
        <v>40102</v>
      </c>
      <c r="B242" s="4">
        <f>ВолгаТелеком!D240*Индекс!D240</f>
        <v>2.6616376999017269E-2</v>
      </c>
      <c r="C242" s="4">
        <f>Газпром!D240*Индекс!D240</f>
        <v>-1.7506635814118121</v>
      </c>
      <c r="D242" s="4">
        <f>Уралсвязь!D240*Индекс!D240</f>
        <v>3.6992804721753907</v>
      </c>
      <c r="E242" s="4">
        <f>Мосэнерго!D240*Индекс!D240</f>
        <v>5.2410084058418898</v>
      </c>
      <c r="F242" s="4">
        <f>Татнефть!D240*Индекс!D240</f>
        <v>-2.6234855770680303</v>
      </c>
      <c r="G242" s="4">
        <f>Лукойл!D240*Индекс!D240</f>
        <v>-0.41635624822549189</v>
      </c>
      <c r="H242" s="4">
        <f>'Холдинг МРСК'!D240*Индекс!D240</f>
        <v>3.4383163594623428E-2</v>
      </c>
    </row>
    <row r="243" spans="1:8">
      <c r="A243" s="2">
        <v>40105</v>
      </c>
      <c r="B243" s="4">
        <f>ВолгаТелеком!D241*Индекс!D241</f>
        <v>1.7430708888642956</v>
      </c>
      <c r="C243" s="4">
        <f>Газпром!D241*Индекс!D241</f>
        <v>1.2599192553090397</v>
      </c>
      <c r="D243" s="4">
        <f>Уралсвязь!D241*Индекс!D241</f>
        <v>-7.6991321730029941E-2</v>
      </c>
      <c r="E243" s="4">
        <f>Мосэнерго!D241*Индекс!D241</f>
        <v>-1.0830593374020518</v>
      </c>
      <c r="F243" s="4">
        <f>Татнефть!D241*Индекс!D241</f>
        <v>0.80465888599442092</v>
      </c>
      <c r="G243" s="4">
        <f>Лукойл!D241*Индекс!D241</f>
        <v>5.8779359038397476E-2</v>
      </c>
      <c r="H243" s="4">
        <f>'Холдинг МРСК'!D241*Индекс!D241</f>
        <v>0.65433678132270467</v>
      </c>
    </row>
    <row r="244" spans="1:8">
      <c r="A244" s="2">
        <v>40106</v>
      </c>
      <c r="B244" s="4">
        <f>ВолгаТелеком!D242*Индекс!D242</f>
        <v>0.12394795681867693</v>
      </c>
      <c r="C244" s="4">
        <f>Газпром!D242*Индекс!D242</f>
        <v>0.35698471616354471</v>
      </c>
      <c r="D244" s="4">
        <f>Уралсвязь!D242*Индекс!D242</f>
        <v>0.37684476567365233</v>
      </c>
      <c r="E244" s="4">
        <f>Мосэнерго!D242*Индекс!D242</f>
        <v>-0.16206223707177736</v>
      </c>
      <c r="F244" s="4">
        <f>Татнефть!D242*Индекс!D242</f>
        <v>0.32335274005508219</v>
      </c>
      <c r="G244" s="4">
        <f>Лукойл!D242*Индекс!D242</f>
        <v>0.57090631818318649</v>
      </c>
      <c r="H244" s="4">
        <f>'Холдинг МРСК'!D242*Индекс!D242</f>
        <v>0.21188352970188215</v>
      </c>
    </row>
    <row r="245" spans="1:8">
      <c r="A245" s="2">
        <v>40107</v>
      </c>
      <c r="B245" s="4">
        <f>ВолгаТелеком!D243*Индекс!D243</f>
        <v>-0.31133566305566801</v>
      </c>
      <c r="C245" s="4">
        <f>Газпром!D243*Индекс!D243</f>
        <v>8.078176905833527E-2</v>
      </c>
      <c r="D245" s="4">
        <f>Уралсвязь!D243*Индекс!D243</f>
        <v>2.7621093846145067E-2</v>
      </c>
      <c r="E245" s="4">
        <f>Мосэнерго!D243*Индекс!D243</f>
        <v>-2.7871577996761855E-2</v>
      </c>
      <c r="F245" s="4">
        <f>Татнефть!D243*Индекс!D243</f>
        <v>-2.3209641017069172E-2</v>
      </c>
      <c r="G245" s="4">
        <f>Лукойл!D243*Индекс!D243</f>
        <v>9.2720638549525635E-4</v>
      </c>
      <c r="H245" s="4">
        <f>'Холдинг МРСК'!D243*Индекс!D243</f>
        <v>-4.8131982730633197E-2</v>
      </c>
    </row>
    <row r="246" spans="1:8">
      <c r="A246" s="2">
        <v>40108</v>
      </c>
      <c r="B246" s="4">
        <f>ВолгаТелеком!D244*Индекс!D244</f>
        <v>0.886974738319949</v>
      </c>
      <c r="C246" s="4">
        <f>Газпром!D244*Индекс!D244</f>
        <v>0.63032844041890956</v>
      </c>
      <c r="D246" s="4">
        <f>Уралсвязь!D244*Индекс!D244</f>
        <v>-0.16169884452980132</v>
      </c>
      <c r="E246" s="4">
        <f>Мосэнерго!D244*Индекс!D244</f>
        <v>-0.12802967714684399</v>
      </c>
      <c r="F246" s="4">
        <f>Татнефть!D244*Индекс!D244</f>
        <v>0.50219219387004121</v>
      </c>
      <c r="G246" s="4">
        <f>Лукойл!D244*Индекс!D244</f>
        <v>0.6164577283145114</v>
      </c>
      <c r="H246" s="4">
        <f>'Холдинг МРСК'!D244*Индекс!D244</f>
        <v>-1.8364267371442623E-2</v>
      </c>
    </row>
    <row r="247" spans="1:8">
      <c r="A247" s="2">
        <v>40109</v>
      </c>
      <c r="B247" s="4">
        <f>ВолгаТелеком!D245*Индекс!D245</f>
        <v>-1.1546825126308466</v>
      </c>
      <c r="C247" s="4">
        <f>Газпром!D245*Индекс!D245</f>
        <v>0.35214109081837119</v>
      </c>
      <c r="D247" s="4">
        <f>Уралсвязь!D245*Индекс!D245</f>
        <v>-0.67380213150831614</v>
      </c>
      <c r="E247" s="4">
        <f>Мосэнерго!D245*Индекс!D245</f>
        <v>-2.628784132034895</v>
      </c>
      <c r="F247" s="4">
        <f>Татнефть!D245*Индекс!D245</f>
        <v>-0.90768829251823568</v>
      </c>
      <c r="G247" s="4">
        <f>Лукойл!D245*Индекс!D245</f>
        <v>-0.80496764122265463</v>
      </c>
      <c r="H247" s="4">
        <f>'Холдинг МРСК'!D245*Индекс!D245</f>
        <v>2.8842883218426704E-2</v>
      </c>
    </row>
    <row r="248" spans="1:8">
      <c r="A248" s="2">
        <v>40112</v>
      </c>
      <c r="B248" s="4">
        <f>ВолгаТелеком!D246*Индекс!D246</f>
        <v>12.080053116805441</v>
      </c>
      <c r="C248" s="4">
        <f>Газпром!D246*Индекс!D246</f>
        <v>12.149728054776272</v>
      </c>
      <c r="D248" s="4">
        <f>Уралсвязь!D246*Индекс!D246</f>
        <v>7.6016765267687285</v>
      </c>
      <c r="E248" s="4">
        <f>Мосэнерго!D246*Индекс!D246</f>
        <v>10.392748755772802</v>
      </c>
      <c r="F248" s="4">
        <f>Татнефть!D246*Индекс!D246</f>
        <v>11.635683284403418</v>
      </c>
      <c r="G248" s="4">
        <f>Лукойл!D246*Индекс!D246</f>
        <v>13.559557440635462</v>
      </c>
      <c r="H248" s="4">
        <f>'Холдинг МРСК'!D246*Индекс!D246</f>
        <v>11.966019935148529</v>
      </c>
    </row>
    <row r="249" spans="1:8">
      <c r="A249" s="2">
        <v>40113</v>
      </c>
      <c r="B249" s="4">
        <f>ВолгаТелеком!D247*Индекс!D247</f>
        <v>13.88565211146306</v>
      </c>
      <c r="C249" s="4">
        <f>Газпром!D247*Индекс!D247</f>
        <v>16.144028139717026</v>
      </c>
      <c r="D249" s="4">
        <f>Уралсвязь!D247*Индекс!D247</f>
        <v>24.641276256006059</v>
      </c>
      <c r="E249" s="4">
        <f>Мосэнерго!D247*Индекс!D247</f>
        <v>9.2675216775270108</v>
      </c>
      <c r="F249" s="4">
        <f>Татнефть!D247*Индекс!D247</f>
        <v>9.5493899414046872</v>
      </c>
      <c r="G249" s="4">
        <f>Лукойл!D247*Индекс!D247</f>
        <v>11.966402862006642</v>
      </c>
      <c r="H249" s="4">
        <f>'Холдинг МРСК'!D247*Индекс!D247</f>
        <v>15.727672781394759</v>
      </c>
    </row>
    <row r="250" spans="1:8">
      <c r="A250" s="2">
        <v>40114</v>
      </c>
      <c r="B250" s="4">
        <f>ВолгаТелеком!D248*Индекс!D248</f>
        <v>-1.4097008513723706</v>
      </c>
      <c r="C250" s="4">
        <f>Газпром!D248*Индекс!D248</f>
        <v>-0.68902430949832472</v>
      </c>
      <c r="D250" s="4">
        <f>Уралсвязь!D248*Индекс!D248</f>
        <v>-2.1673099648105182E-2</v>
      </c>
      <c r="E250" s="4">
        <f>Мосэнерго!D248*Индекс!D248</f>
        <v>0.12744788443263941</v>
      </c>
      <c r="F250" s="4">
        <f>Татнефть!D248*Индекс!D248</f>
        <v>-1.622547746025768</v>
      </c>
      <c r="G250" s="4">
        <f>Лукойл!D248*Индекс!D248</f>
        <v>-0.93461179345694412</v>
      </c>
      <c r="H250" s="4">
        <f>'Холдинг МРСК'!D248*Индекс!D248</f>
        <v>-1.2770941505078761</v>
      </c>
    </row>
    <row r="251" spans="1:8">
      <c r="A251" s="2">
        <v>40115</v>
      </c>
      <c r="B251" s="4">
        <f>ВолгаТелеком!D249*Индекс!D249</f>
        <v>-3.1585317891169162</v>
      </c>
      <c r="C251" s="4">
        <f>Газпром!D249*Индекс!D249</f>
        <v>-1.0230822872579082</v>
      </c>
      <c r="D251" s="4">
        <f>Уралсвязь!D249*Индекс!D249</f>
        <v>-27.434802484506591</v>
      </c>
      <c r="E251" s="4">
        <f>Мосэнерго!D249*Индекс!D249</f>
        <v>0.99392004962543856</v>
      </c>
      <c r="F251" s="4">
        <f>Татнефть!D249*Индекс!D249</f>
        <v>-2.0271880970710461</v>
      </c>
      <c r="G251" s="4">
        <f>Лукойл!D249*Индекс!D249</f>
        <v>-0.84918921283679971</v>
      </c>
      <c r="H251" s="4">
        <f>'Холдинг МРСК'!D249*Индекс!D249</f>
        <v>1.2469930893161851</v>
      </c>
    </row>
    <row r="252" spans="1:8">
      <c r="A252" s="2">
        <v>40116</v>
      </c>
      <c r="B252" s="12" t="s">
        <v>3</v>
      </c>
      <c r="C252" s="12" t="s">
        <v>3</v>
      </c>
      <c r="D252" s="12" t="s">
        <v>3</v>
      </c>
      <c r="E252" s="12" t="s">
        <v>3</v>
      </c>
      <c r="F252" s="12" t="s">
        <v>3</v>
      </c>
      <c r="G252" s="12" t="s">
        <v>3</v>
      </c>
      <c r="H252" s="12" t="s">
        <v>3</v>
      </c>
    </row>
    <row r="254" spans="1:8" hidden="1"/>
    <row r="255" spans="1:8">
      <c r="A255" s="3" t="s">
        <v>13</v>
      </c>
      <c r="B255">
        <f>SUM(B5:B251)/SUM(Индекс!E3:E249)</f>
        <v>0.79273347096165503</v>
      </c>
      <c r="C255">
        <f>SUM(C5:C251)/SUM(Индекс!E3:E249)</f>
        <v>0.89127969454695166</v>
      </c>
      <c r="D255">
        <f>SUM(D5:D251)/SUM(Индекс!E3:E249)</f>
        <v>0.31175100523578569</v>
      </c>
      <c r="E255">
        <f>SUM(E5:E251)/SUM(Индекс!E3:E249)</f>
        <v>0.28182304585811319</v>
      </c>
      <c r="F255">
        <f>SUM(F5:F251)/SUM(Индекс!E3:E249)</f>
        <v>0.69419458942624024</v>
      </c>
      <c r="G255">
        <f>SUM(G5:G251)/SUM(Индекс!E3:E249)</f>
        <v>0.76373509352740077</v>
      </c>
      <c r="H255">
        <f>SUM(H5:H251)/SUM(Индекс!E3:E249)</f>
        <v>0.50396499298938824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57"/>
  <sheetViews>
    <sheetView topLeftCell="A248" workbookViewId="0">
      <selection activeCell="A252" sqref="A252:D255"/>
    </sheetView>
  </sheetViews>
  <sheetFormatPr defaultRowHeight="15"/>
  <cols>
    <col min="1" max="1" width="14" customWidth="1"/>
    <col min="2" max="2" width="13.140625" customWidth="1"/>
    <col min="3" max="3" width="18" customWidth="1"/>
    <col min="4" max="4" width="12.7109375" customWidth="1"/>
    <col min="5" max="5" width="15.28515625" customWidth="1"/>
  </cols>
  <sheetData>
    <row r="1" spans="1:8" ht="18.75">
      <c r="A1" s="21" t="s">
        <v>11</v>
      </c>
      <c r="B1" s="22"/>
      <c r="C1" s="22"/>
      <c r="D1" s="22"/>
      <c r="E1" s="23"/>
      <c r="F1" s="26" t="s">
        <v>75</v>
      </c>
      <c r="G1" s="27"/>
      <c r="H1" s="27"/>
    </row>
    <row r="2" spans="1:8" ht="45">
      <c r="A2" s="5" t="s">
        <v>0</v>
      </c>
      <c r="B2" s="5" t="s">
        <v>74</v>
      </c>
      <c r="C2" s="5" t="s">
        <v>76</v>
      </c>
      <c r="D2" s="1" t="s">
        <v>5</v>
      </c>
      <c r="E2" s="1" t="s">
        <v>6</v>
      </c>
    </row>
    <row r="3" spans="1:8">
      <c r="A3" s="2">
        <v>39753</v>
      </c>
      <c r="B3" s="1">
        <v>802.39</v>
      </c>
      <c r="C3" s="1">
        <f>LN(B4/B3)*100</f>
        <v>3.3589933940864229</v>
      </c>
      <c r="D3" s="1">
        <f>C3-$C$253</f>
        <v>3.1487978350702224</v>
      </c>
      <c r="E3" s="1">
        <f t="shared" ref="E3:E66" si="0">D3*D3</f>
        <v>9.91492780614292</v>
      </c>
    </row>
    <row r="4" spans="1:8">
      <c r="A4" s="2">
        <v>39757</v>
      </c>
      <c r="B4" s="1">
        <v>829.8</v>
      </c>
      <c r="C4" s="1">
        <f t="shared" ref="C4:C67" si="1">LN(B5/B4)*100</f>
        <v>-6.5075340703552396</v>
      </c>
      <c r="D4" s="1">
        <f t="shared" ref="D4:D67" si="2">C4-$C$253</f>
        <v>-6.7177296293714406</v>
      </c>
      <c r="E4" s="1">
        <f t="shared" si="0"/>
        <v>45.127891373334954</v>
      </c>
    </row>
    <row r="5" spans="1:8">
      <c r="A5" s="2">
        <v>39758</v>
      </c>
      <c r="B5" s="1">
        <v>777.52</v>
      </c>
      <c r="C5" s="1">
        <f t="shared" si="1"/>
        <v>-2.1975477016524811</v>
      </c>
      <c r="D5" s="1">
        <f t="shared" si="2"/>
        <v>-2.4077432606686817</v>
      </c>
      <c r="E5" s="1">
        <f t="shared" si="0"/>
        <v>5.7972276092954553</v>
      </c>
    </row>
    <row r="6" spans="1:8">
      <c r="A6" s="2">
        <v>39759</v>
      </c>
      <c r="B6" s="1">
        <v>760.62</v>
      </c>
      <c r="C6" s="1">
        <f t="shared" si="1"/>
        <v>6.6080480716644674</v>
      </c>
      <c r="D6" s="1">
        <f t="shared" si="2"/>
        <v>6.3978525126482673</v>
      </c>
      <c r="E6" s="1">
        <f t="shared" si="0"/>
        <v>40.932516773599744</v>
      </c>
    </row>
    <row r="7" spans="1:8">
      <c r="A7" s="2">
        <v>39762</v>
      </c>
      <c r="B7" s="1">
        <v>812.58</v>
      </c>
      <c r="C7" s="1">
        <f t="shared" si="1"/>
        <v>-11.281588270163422</v>
      </c>
      <c r="D7" s="1">
        <f t="shared" si="2"/>
        <v>-11.491783829179623</v>
      </c>
      <c r="E7" s="1">
        <f t="shared" si="0"/>
        <v>132.06109557659428</v>
      </c>
    </row>
    <row r="8" spans="1:8">
      <c r="A8" s="2">
        <v>39763</v>
      </c>
      <c r="B8" s="1">
        <v>725.89</v>
      </c>
      <c r="C8" s="1">
        <f t="shared" si="1"/>
        <v>-13.386798195427559</v>
      </c>
      <c r="D8" s="1">
        <f t="shared" si="2"/>
        <v>-13.59699375444376</v>
      </c>
      <c r="E8" s="1">
        <f t="shared" si="0"/>
        <v>184.87823915838263</v>
      </c>
    </row>
    <row r="9" spans="1:8">
      <c r="A9" s="2">
        <v>39764</v>
      </c>
      <c r="B9" s="1">
        <v>634.94000000000005</v>
      </c>
      <c r="C9" s="1">
        <f t="shared" si="1"/>
        <v>-2.395620002753041</v>
      </c>
      <c r="D9" s="1">
        <f t="shared" si="2"/>
        <v>-2.6058155617692416</v>
      </c>
      <c r="E9" s="1">
        <f t="shared" si="0"/>
        <v>6.7902747419587479</v>
      </c>
    </row>
    <row r="10" spans="1:8">
      <c r="A10" s="2">
        <v>39765</v>
      </c>
      <c r="B10" s="1">
        <v>619.91</v>
      </c>
      <c r="C10" s="1">
        <f t="shared" si="1"/>
        <v>3.8155475310855493</v>
      </c>
      <c r="D10" s="1">
        <f t="shared" si="2"/>
        <v>3.6053519720693488</v>
      </c>
      <c r="E10" s="1">
        <f t="shared" si="0"/>
        <v>12.998562842504342</v>
      </c>
    </row>
    <row r="11" spans="1:8">
      <c r="A11" s="2">
        <v>39766</v>
      </c>
      <c r="B11" s="1">
        <v>644.02</v>
      </c>
      <c r="C11" s="1">
        <f t="shared" si="1"/>
        <v>-6.157613177907221</v>
      </c>
      <c r="D11" s="1">
        <f t="shared" si="2"/>
        <v>-6.367808736923422</v>
      </c>
      <c r="E11" s="1">
        <f t="shared" si="0"/>
        <v>40.548988110038266</v>
      </c>
    </row>
    <row r="12" spans="1:8">
      <c r="A12" s="2">
        <v>39769</v>
      </c>
      <c r="B12" s="1">
        <v>605.55999999999995</v>
      </c>
      <c r="C12" s="1">
        <f t="shared" si="1"/>
        <v>-0.62949550216516703</v>
      </c>
      <c r="D12" s="1">
        <f t="shared" si="2"/>
        <v>-0.8396910611813676</v>
      </c>
      <c r="E12" s="1">
        <f t="shared" si="0"/>
        <v>0.70508107822789123</v>
      </c>
    </row>
    <row r="13" spans="1:8">
      <c r="A13" s="2">
        <v>39770</v>
      </c>
      <c r="B13" s="1">
        <v>601.76</v>
      </c>
      <c r="C13" s="1">
        <f t="shared" si="1"/>
        <v>0.67572300835409682</v>
      </c>
      <c r="D13" s="1">
        <f t="shared" si="2"/>
        <v>0.46552744933789625</v>
      </c>
      <c r="E13" s="1">
        <f t="shared" si="0"/>
        <v>0.21671580608704755</v>
      </c>
    </row>
    <row r="14" spans="1:8">
      <c r="A14" s="2">
        <v>39771</v>
      </c>
      <c r="B14" s="1">
        <v>605.84</v>
      </c>
      <c r="C14" s="1">
        <f t="shared" si="1"/>
        <v>-7.6645496049181112</v>
      </c>
      <c r="D14" s="1">
        <f t="shared" si="2"/>
        <v>-7.8747451639343122</v>
      </c>
      <c r="E14" s="1">
        <f t="shared" si="0"/>
        <v>62.011611396906837</v>
      </c>
    </row>
    <row r="15" spans="1:8">
      <c r="A15" s="2">
        <v>39772</v>
      </c>
      <c r="B15" s="1">
        <v>561.14</v>
      </c>
      <c r="C15" s="1">
        <f t="shared" si="1"/>
        <v>3.3264549935663044</v>
      </c>
      <c r="D15" s="1">
        <f t="shared" si="2"/>
        <v>3.1162594345501038</v>
      </c>
      <c r="E15" s="1">
        <f t="shared" si="0"/>
        <v>9.7110728634225332</v>
      </c>
    </row>
    <row r="16" spans="1:8">
      <c r="A16" s="2">
        <v>39773</v>
      </c>
      <c r="B16" s="1">
        <v>580.12</v>
      </c>
      <c r="C16" s="1">
        <f t="shared" si="1"/>
        <v>7.4372660675356705</v>
      </c>
      <c r="D16" s="1">
        <f t="shared" si="2"/>
        <v>7.2270705085194695</v>
      </c>
      <c r="E16" s="1">
        <f t="shared" si="0"/>
        <v>52.230548135111867</v>
      </c>
    </row>
    <row r="17" spans="1:5">
      <c r="A17" s="2">
        <v>39776</v>
      </c>
      <c r="B17" s="1">
        <v>624.91</v>
      </c>
      <c r="C17" s="1">
        <f t="shared" si="1"/>
        <v>10.271503902303843</v>
      </c>
      <c r="D17" s="1">
        <f t="shared" si="2"/>
        <v>10.061308343287642</v>
      </c>
      <c r="E17" s="1">
        <f t="shared" si="0"/>
        <v>101.22992557870953</v>
      </c>
    </row>
    <row r="18" spans="1:5">
      <c r="A18" s="2">
        <v>39777</v>
      </c>
      <c r="B18" s="1">
        <v>692.51</v>
      </c>
      <c r="C18" s="1">
        <f t="shared" si="1"/>
        <v>-5.0160758316456864</v>
      </c>
      <c r="D18" s="1">
        <f t="shared" si="2"/>
        <v>-5.2262713906618874</v>
      </c>
      <c r="E18" s="1">
        <f t="shared" si="0"/>
        <v>27.313912648850938</v>
      </c>
    </row>
    <row r="19" spans="1:5">
      <c r="A19" s="2">
        <v>39778</v>
      </c>
      <c r="B19" s="1">
        <v>658.63</v>
      </c>
      <c r="C19" s="1">
        <f t="shared" si="1"/>
        <v>2.3275884402049218</v>
      </c>
      <c r="D19" s="1">
        <f t="shared" si="2"/>
        <v>2.1173928811887213</v>
      </c>
      <c r="E19" s="1">
        <f t="shared" si="0"/>
        <v>4.4833526133086741</v>
      </c>
    </row>
    <row r="20" spans="1:5">
      <c r="A20" s="2">
        <v>39779</v>
      </c>
      <c r="B20" s="1">
        <v>674.14</v>
      </c>
      <c r="C20" s="1">
        <f t="shared" si="1"/>
        <v>-2.4020129824738978</v>
      </c>
      <c r="D20" s="1">
        <f t="shared" si="2"/>
        <v>-2.6122085414900984</v>
      </c>
      <c r="E20" s="1">
        <f t="shared" si="0"/>
        <v>6.8236334642338274</v>
      </c>
    </row>
    <row r="21" spans="1:5">
      <c r="A21" s="2">
        <v>39780</v>
      </c>
      <c r="B21" s="1">
        <v>658.14</v>
      </c>
      <c r="C21" s="1">
        <f t="shared" si="1"/>
        <v>-4.0781477112958457</v>
      </c>
      <c r="D21" s="1">
        <f t="shared" si="2"/>
        <v>-4.2883432703120459</v>
      </c>
      <c r="E21" s="1">
        <f t="shared" si="0"/>
        <v>18.389888004030613</v>
      </c>
    </row>
    <row r="22" spans="1:5">
      <c r="A22" s="2">
        <v>39783</v>
      </c>
      <c r="B22" s="1">
        <v>631.84</v>
      </c>
      <c r="C22" s="1">
        <f t="shared" si="1"/>
        <v>-2.1727116581007104</v>
      </c>
      <c r="D22" s="1">
        <f t="shared" si="2"/>
        <v>-2.382907217116911</v>
      </c>
      <c r="E22" s="1">
        <f t="shared" si="0"/>
        <v>5.678246805387861</v>
      </c>
    </row>
    <row r="23" spans="1:5">
      <c r="A23" s="2">
        <v>39784</v>
      </c>
      <c r="B23" s="1">
        <v>618.26</v>
      </c>
      <c r="C23" s="1">
        <f t="shared" si="1"/>
        <v>-2.4444770242710954</v>
      </c>
      <c r="D23" s="1">
        <f t="shared" si="2"/>
        <v>-2.6546725832872959</v>
      </c>
      <c r="E23" s="1">
        <f t="shared" si="0"/>
        <v>7.0472865244572453</v>
      </c>
    </row>
    <row r="24" spans="1:5">
      <c r="A24" s="2">
        <v>39785</v>
      </c>
      <c r="B24" s="1">
        <v>603.33000000000004</v>
      </c>
      <c r="C24" s="1">
        <f t="shared" si="1"/>
        <v>-0.5601324387462443</v>
      </c>
      <c r="D24" s="1">
        <f t="shared" si="2"/>
        <v>-0.77032799776244487</v>
      </c>
      <c r="E24" s="1">
        <f t="shared" si="0"/>
        <v>0.59340522413669727</v>
      </c>
    </row>
    <row r="25" spans="1:5">
      <c r="A25" s="2">
        <v>39786</v>
      </c>
      <c r="B25" s="1">
        <v>599.96</v>
      </c>
      <c r="C25" s="1">
        <f t="shared" si="1"/>
        <v>-1.7096444989684958</v>
      </c>
      <c r="D25" s="1">
        <f t="shared" si="2"/>
        <v>-1.9198400579846964</v>
      </c>
      <c r="E25" s="1">
        <f t="shared" si="0"/>
        <v>3.6857858482426824</v>
      </c>
    </row>
    <row r="26" spans="1:5">
      <c r="A26" s="2">
        <v>39787</v>
      </c>
      <c r="B26" s="1">
        <v>589.79</v>
      </c>
      <c r="C26" s="1">
        <f t="shared" si="1"/>
        <v>6.9455076098127693</v>
      </c>
      <c r="D26" s="1">
        <f t="shared" si="2"/>
        <v>6.7353120507965691</v>
      </c>
      <c r="E26" s="1">
        <f t="shared" si="0"/>
        <v>45.364428421605488</v>
      </c>
    </row>
    <row r="27" spans="1:5">
      <c r="A27" s="2">
        <v>39790</v>
      </c>
      <c r="B27" s="1">
        <v>632.21</v>
      </c>
      <c r="C27" s="1">
        <f t="shared" si="1"/>
        <v>1.5242067897914577</v>
      </c>
      <c r="D27" s="1">
        <f t="shared" si="2"/>
        <v>1.3140112307752572</v>
      </c>
      <c r="E27" s="1">
        <f t="shared" si="0"/>
        <v>1.7266255146035061</v>
      </c>
    </row>
    <row r="28" spans="1:5">
      <c r="A28" s="2">
        <v>39791</v>
      </c>
      <c r="B28" s="1">
        <v>641.91999999999996</v>
      </c>
      <c r="C28" s="1">
        <f t="shared" si="1"/>
        <v>2.1895254709054637</v>
      </c>
      <c r="D28" s="1">
        <f t="shared" si="2"/>
        <v>1.9793299118892631</v>
      </c>
      <c r="E28" s="1">
        <f t="shared" si="0"/>
        <v>3.9177469000995582</v>
      </c>
    </row>
    <row r="29" spans="1:5">
      <c r="A29" s="2">
        <v>39792</v>
      </c>
      <c r="B29" s="1">
        <v>656.13</v>
      </c>
      <c r="C29" s="1">
        <f t="shared" si="1"/>
        <v>2.1336595489952765</v>
      </c>
      <c r="D29" s="1">
        <f t="shared" si="2"/>
        <v>1.923463989979076</v>
      </c>
      <c r="E29" s="1">
        <f t="shared" si="0"/>
        <v>3.6997137207462267</v>
      </c>
    </row>
    <row r="30" spans="1:5">
      <c r="A30" s="2">
        <v>39793</v>
      </c>
      <c r="B30" s="1">
        <v>670.28</v>
      </c>
      <c r="C30" s="1">
        <f t="shared" si="1"/>
        <v>-2.7328939574824935</v>
      </c>
      <c r="D30" s="1">
        <f t="shared" si="2"/>
        <v>-2.9430895164986941</v>
      </c>
      <c r="E30" s="1">
        <f t="shared" si="0"/>
        <v>8.6617759021245178</v>
      </c>
    </row>
    <row r="31" spans="1:5">
      <c r="A31" s="2">
        <v>39794</v>
      </c>
      <c r="B31" s="1">
        <v>652.21</v>
      </c>
      <c r="C31" s="1">
        <f t="shared" si="1"/>
        <v>5.5121379019712267</v>
      </c>
      <c r="D31" s="1">
        <f t="shared" si="2"/>
        <v>5.3019423429550265</v>
      </c>
      <c r="E31" s="1">
        <f t="shared" si="0"/>
        <v>28.110592608019438</v>
      </c>
    </row>
    <row r="32" spans="1:5">
      <c r="A32" s="2">
        <v>39797</v>
      </c>
      <c r="B32" s="1">
        <v>689.17</v>
      </c>
      <c r="C32" s="1">
        <f t="shared" si="1"/>
        <v>-0.17863501493449063</v>
      </c>
      <c r="D32" s="1">
        <f t="shared" si="2"/>
        <v>-0.38883057395069121</v>
      </c>
      <c r="E32" s="1">
        <f t="shared" si="0"/>
        <v>0.15118921523882395</v>
      </c>
    </row>
    <row r="33" spans="1:5">
      <c r="A33" s="2">
        <v>39798</v>
      </c>
      <c r="B33" s="1">
        <v>687.94</v>
      </c>
      <c r="C33" s="1">
        <f t="shared" si="1"/>
        <v>1.7178690212671797</v>
      </c>
      <c r="D33" s="1">
        <f t="shared" si="2"/>
        <v>1.5076734622509791</v>
      </c>
      <c r="E33" s="1">
        <f t="shared" si="0"/>
        <v>2.2730792687758545</v>
      </c>
    </row>
    <row r="34" spans="1:5">
      <c r="A34" s="2">
        <v>39799</v>
      </c>
      <c r="B34" s="1">
        <v>699.86</v>
      </c>
      <c r="C34" s="1">
        <f t="shared" si="1"/>
        <v>-4.6128177295845489</v>
      </c>
      <c r="D34" s="1">
        <f t="shared" si="2"/>
        <v>-4.82301328860075</v>
      </c>
      <c r="E34" s="1">
        <f t="shared" si="0"/>
        <v>23.26145718201942</v>
      </c>
    </row>
    <row r="35" spans="1:5">
      <c r="A35" s="2">
        <v>39800</v>
      </c>
      <c r="B35" s="1">
        <v>668.31</v>
      </c>
      <c r="C35" s="1">
        <f t="shared" si="1"/>
        <v>-5.2356240344762641</v>
      </c>
      <c r="D35" s="1">
        <f t="shared" si="2"/>
        <v>-5.4458195934924643</v>
      </c>
      <c r="E35" s="1">
        <f t="shared" si="0"/>
        <v>29.656951044866428</v>
      </c>
    </row>
    <row r="36" spans="1:5">
      <c r="A36" s="2">
        <v>39801</v>
      </c>
      <c r="B36" s="1">
        <v>634.22</v>
      </c>
      <c r="C36" s="1">
        <f t="shared" si="1"/>
        <v>3.5516405527887618</v>
      </c>
      <c r="D36" s="1">
        <f t="shared" si="2"/>
        <v>3.3414449937725612</v>
      </c>
      <c r="E36" s="1">
        <f t="shared" si="0"/>
        <v>11.165254646407712</v>
      </c>
    </row>
    <row r="37" spans="1:5">
      <c r="A37" s="2">
        <v>39804</v>
      </c>
      <c r="B37" s="1">
        <v>657.15</v>
      </c>
      <c r="C37" s="1">
        <f t="shared" si="1"/>
        <v>3.7659729797728003</v>
      </c>
      <c r="D37" s="1">
        <f t="shared" si="2"/>
        <v>3.5557774207565997</v>
      </c>
      <c r="E37" s="1">
        <f t="shared" si="0"/>
        <v>12.643553065962458</v>
      </c>
    </row>
    <row r="38" spans="1:5">
      <c r="A38" s="2">
        <v>39805</v>
      </c>
      <c r="B38" s="1">
        <v>682.37</v>
      </c>
      <c r="C38" s="1">
        <f t="shared" si="1"/>
        <v>-2.171808518809117</v>
      </c>
      <c r="D38" s="1">
        <f t="shared" si="2"/>
        <v>-2.3820040778253175</v>
      </c>
      <c r="E38" s="1">
        <f t="shared" si="0"/>
        <v>5.6739434267764413</v>
      </c>
    </row>
    <row r="39" spans="1:5">
      <c r="A39" s="2">
        <v>39806</v>
      </c>
      <c r="B39" s="1">
        <v>667.71</v>
      </c>
      <c r="C39" s="1">
        <f t="shared" si="1"/>
        <v>-1.7830363127627857</v>
      </c>
      <c r="D39" s="1">
        <f t="shared" si="2"/>
        <v>-1.9932318717789863</v>
      </c>
      <c r="E39" s="1">
        <f t="shared" si="0"/>
        <v>3.9729732946755614</v>
      </c>
    </row>
    <row r="40" spans="1:5">
      <c r="A40" s="2">
        <v>39807</v>
      </c>
      <c r="B40" s="1">
        <v>655.91</v>
      </c>
      <c r="C40" s="1">
        <f t="shared" si="1"/>
        <v>-1.7595310825566552</v>
      </c>
      <c r="D40" s="1">
        <f t="shared" si="2"/>
        <v>-1.9697266415728558</v>
      </c>
      <c r="E40" s="1">
        <f t="shared" si="0"/>
        <v>3.8798230425218816</v>
      </c>
    </row>
    <row r="41" spans="1:5">
      <c r="A41" s="2">
        <v>39808</v>
      </c>
      <c r="B41" s="1">
        <v>644.47</v>
      </c>
      <c r="C41" s="1">
        <f t="shared" si="1"/>
        <v>-0.25479699949669921</v>
      </c>
      <c r="D41" s="1">
        <f t="shared" si="2"/>
        <v>-0.46499255851289978</v>
      </c>
      <c r="E41" s="1">
        <f t="shared" si="0"/>
        <v>0.21621807947237254</v>
      </c>
    </row>
    <row r="42" spans="1:5">
      <c r="A42" s="2">
        <v>39811</v>
      </c>
      <c r="B42" s="1">
        <v>642.83000000000004</v>
      </c>
      <c r="C42" s="1">
        <f t="shared" si="1"/>
        <v>-2.7456879543987247</v>
      </c>
      <c r="D42" s="1">
        <f t="shared" si="2"/>
        <v>-2.9558835134149253</v>
      </c>
      <c r="E42" s="1">
        <f t="shared" si="0"/>
        <v>8.7372473448781633</v>
      </c>
    </row>
    <row r="43" spans="1:5">
      <c r="A43" s="2">
        <v>39812</v>
      </c>
      <c r="B43" s="1">
        <v>625.41999999999996</v>
      </c>
      <c r="C43" s="1">
        <f t="shared" si="1"/>
        <v>1.0291904319871628</v>
      </c>
      <c r="D43" s="1">
        <f t="shared" si="2"/>
        <v>0.81899487297096218</v>
      </c>
      <c r="E43" s="1">
        <f t="shared" si="0"/>
        <v>0.67075260195272246</v>
      </c>
    </row>
    <row r="44" spans="1:5">
      <c r="A44" s="2">
        <v>39813</v>
      </c>
      <c r="B44" s="1">
        <v>631.89</v>
      </c>
      <c r="C44" s="1">
        <f t="shared" si="1"/>
        <v>-0.80080508033426867</v>
      </c>
      <c r="D44" s="1">
        <f t="shared" si="2"/>
        <v>-1.0110006393504691</v>
      </c>
      <c r="E44" s="1">
        <f t="shared" si="0"/>
        <v>1.0221222927670575</v>
      </c>
    </row>
    <row r="45" spans="1:5">
      <c r="A45" s="2">
        <v>39824</v>
      </c>
      <c r="B45" s="1">
        <v>626.85</v>
      </c>
      <c r="C45" s="1">
        <f t="shared" si="1"/>
        <v>0.42026901726791438</v>
      </c>
      <c r="D45" s="1">
        <f t="shared" si="2"/>
        <v>0.21007345825171381</v>
      </c>
      <c r="E45" s="1">
        <f t="shared" si="0"/>
        <v>4.4130857861834544E-2</v>
      </c>
    </row>
    <row r="46" spans="1:5">
      <c r="A46" s="2">
        <v>39825</v>
      </c>
      <c r="B46" s="1">
        <v>629.49</v>
      </c>
      <c r="C46" s="1">
        <f t="shared" si="1"/>
        <v>-1.3578885801234508</v>
      </c>
      <c r="D46" s="1">
        <f t="shared" si="2"/>
        <v>-1.5680841391396514</v>
      </c>
      <c r="E46" s="1">
        <f t="shared" si="0"/>
        <v>2.4588878674213417</v>
      </c>
    </row>
    <row r="47" spans="1:5">
      <c r="A47" s="2">
        <v>39826</v>
      </c>
      <c r="B47" s="1">
        <v>621</v>
      </c>
      <c r="C47" s="1">
        <f t="shared" si="1"/>
        <v>-4.8939933838455181</v>
      </c>
      <c r="D47" s="1">
        <f t="shared" si="2"/>
        <v>-5.1041889428617182</v>
      </c>
      <c r="E47" s="1">
        <f t="shared" si="0"/>
        <v>26.052744764431825</v>
      </c>
    </row>
    <row r="48" spans="1:5">
      <c r="A48" s="2">
        <v>39827</v>
      </c>
      <c r="B48" s="1">
        <v>591.34</v>
      </c>
      <c r="C48" s="1">
        <f t="shared" si="1"/>
        <v>-3.829983989487852</v>
      </c>
      <c r="D48" s="1">
        <f t="shared" si="2"/>
        <v>-4.040179548504053</v>
      </c>
      <c r="E48" s="1">
        <f t="shared" si="0"/>
        <v>16.323050784150414</v>
      </c>
    </row>
    <row r="49" spans="1:5">
      <c r="A49" s="2">
        <v>39828</v>
      </c>
      <c r="B49" s="1">
        <v>569.12</v>
      </c>
      <c r="C49" s="1">
        <f t="shared" si="1"/>
        <v>-0.41377305070474707</v>
      </c>
      <c r="D49" s="1">
        <f t="shared" si="2"/>
        <v>-0.62396860972094759</v>
      </c>
      <c r="E49" s="1">
        <f t="shared" si="0"/>
        <v>0.38933682591709223</v>
      </c>
    </row>
    <row r="50" spans="1:5">
      <c r="A50" s="2">
        <v>39829</v>
      </c>
      <c r="B50" s="1">
        <v>566.77</v>
      </c>
      <c r="C50" s="1">
        <f t="shared" si="1"/>
        <v>-6.3949390405831652</v>
      </c>
      <c r="D50" s="1">
        <f t="shared" si="2"/>
        <v>-6.6051345995993653</v>
      </c>
      <c r="E50" s="1">
        <f t="shared" si="0"/>
        <v>43.62780307882467</v>
      </c>
    </row>
    <row r="51" spans="1:5">
      <c r="A51" s="2">
        <v>39832</v>
      </c>
      <c r="B51" s="1">
        <v>531.66</v>
      </c>
      <c r="C51" s="1">
        <f t="shared" si="1"/>
        <v>-3.3216878599766706</v>
      </c>
      <c r="D51" s="1">
        <f t="shared" si="2"/>
        <v>-3.5318834189928712</v>
      </c>
      <c r="E51" s="1">
        <f t="shared" si="0"/>
        <v>12.474200485356773</v>
      </c>
    </row>
    <row r="52" spans="1:5">
      <c r="A52" s="2">
        <v>39833</v>
      </c>
      <c r="B52" s="1">
        <v>514.29</v>
      </c>
      <c r="C52" s="1">
        <f t="shared" si="1"/>
        <v>3.0259494763112711</v>
      </c>
      <c r="D52" s="1">
        <f t="shared" si="2"/>
        <v>2.8157539172950705</v>
      </c>
      <c r="E52" s="1">
        <f t="shared" si="0"/>
        <v>7.9284701227625352</v>
      </c>
    </row>
    <row r="53" spans="1:5">
      <c r="A53" s="2">
        <v>39834</v>
      </c>
      <c r="B53" s="1">
        <v>530.09</v>
      </c>
      <c r="C53" s="1">
        <f t="shared" si="1"/>
        <v>-2.7890101539653567</v>
      </c>
      <c r="D53" s="1">
        <f t="shared" si="2"/>
        <v>-2.9992057129815572</v>
      </c>
      <c r="E53" s="1">
        <f t="shared" si="0"/>
        <v>8.995234908781212</v>
      </c>
    </row>
    <row r="54" spans="1:5">
      <c r="A54" s="2">
        <v>39835</v>
      </c>
      <c r="B54" s="1">
        <v>515.51</v>
      </c>
      <c r="C54" s="1">
        <f t="shared" si="1"/>
        <v>-3.4155099082878415</v>
      </c>
      <c r="D54" s="1">
        <f t="shared" si="2"/>
        <v>-3.6257054673040421</v>
      </c>
      <c r="E54" s="1">
        <f t="shared" si="0"/>
        <v>13.145740135638421</v>
      </c>
    </row>
    <row r="55" spans="1:5">
      <c r="A55" s="2">
        <v>39836</v>
      </c>
      <c r="B55" s="1">
        <v>498.2</v>
      </c>
      <c r="C55" s="1">
        <f t="shared" si="1"/>
        <v>7.9418728955058828</v>
      </c>
      <c r="D55" s="1">
        <f t="shared" si="2"/>
        <v>7.7316773364896818</v>
      </c>
      <c r="E55" s="1">
        <f t="shared" si="0"/>
        <v>59.77883443558818</v>
      </c>
    </row>
    <row r="56" spans="1:5">
      <c r="A56" s="2">
        <v>39839</v>
      </c>
      <c r="B56" s="1">
        <v>539.38</v>
      </c>
      <c r="C56" s="1">
        <f t="shared" si="1"/>
        <v>1.4101594107852169</v>
      </c>
      <c r="D56" s="1">
        <f t="shared" si="2"/>
        <v>1.1999638517690163</v>
      </c>
      <c r="E56" s="1">
        <f t="shared" si="0"/>
        <v>1.4399132455523338</v>
      </c>
    </row>
    <row r="57" spans="1:5">
      <c r="A57" s="2">
        <v>39840</v>
      </c>
      <c r="B57" s="1">
        <v>547.04</v>
      </c>
      <c r="C57" s="1">
        <f t="shared" si="1"/>
        <v>-0.1188919412429056</v>
      </c>
      <c r="D57" s="1">
        <f t="shared" si="2"/>
        <v>-0.32908750025910616</v>
      </c>
      <c r="E57" s="1">
        <f t="shared" si="0"/>
        <v>0.1082985828267872</v>
      </c>
    </row>
    <row r="58" spans="1:5">
      <c r="A58" s="2">
        <v>39841</v>
      </c>
      <c r="B58" s="1">
        <v>546.39</v>
      </c>
      <c r="C58" s="1">
        <f t="shared" si="1"/>
        <v>-2.913611664471266</v>
      </c>
      <c r="D58" s="1">
        <f t="shared" si="2"/>
        <v>-3.1238072234874665</v>
      </c>
      <c r="E58" s="1">
        <f t="shared" si="0"/>
        <v>9.7581715695124753</v>
      </c>
    </row>
    <row r="59" spans="1:5">
      <c r="A59" s="2">
        <v>39842</v>
      </c>
      <c r="B59" s="1">
        <v>530.70000000000005</v>
      </c>
      <c r="C59" s="1">
        <f t="shared" si="1"/>
        <v>0.814462062243271</v>
      </c>
      <c r="D59" s="1">
        <f t="shared" si="2"/>
        <v>0.60426650322707043</v>
      </c>
      <c r="E59" s="1">
        <f t="shared" si="0"/>
        <v>0.36513800692227111</v>
      </c>
    </row>
    <row r="60" spans="1:5">
      <c r="A60" s="2">
        <v>39843</v>
      </c>
      <c r="B60" s="1">
        <v>535.04</v>
      </c>
      <c r="C60" s="1">
        <f t="shared" si="1"/>
        <v>-5.1368057947826076</v>
      </c>
      <c r="D60" s="1">
        <f t="shared" si="2"/>
        <v>-5.3470013537988077</v>
      </c>
      <c r="E60" s="1">
        <f t="shared" si="0"/>
        <v>28.590423477526283</v>
      </c>
    </row>
    <row r="61" spans="1:5">
      <c r="A61" s="2">
        <v>39846</v>
      </c>
      <c r="B61" s="1">
        <v>508.25</v>
      </c>
      <c r="C61" s="1">
        <f t="shared" si="1"/>
        <v>0.8015014639113921</v>
      </c>
      <c r="D61" s="1">
        <f t="shared" si="2"/>
        <v>0.59130590489519153</v>
      </c>
      <c r="E61" s="1">
        <f t="shared" si="0"/>
        <v>0.34964267316392128</v>
      </c>
    </row>
    <row r="62" spans="1:5">
      <c r="A62" s="2">
        <v>39847</v>
      </c>
      <c r="B62" s="1">
        <v>512.34</v>
      </c>
      <c r="C62" s="1">
        <f t="shared" si="1"/>
        <v>0.49648184690869163</v>
      </c>
      <c r="D62" s="1">
        <f t="shared" si="2"/>
        <v>0.28628628789249105</v>
      </c>
      <c r="E62" s="1">
        <f t="shared" si="0"/>
        <v>8.1959838635262267E-2</v>
      </c>
    </row>
    <row r="63" spans="1:5">
      <c r="A63" s="2">
        <v>39848</v>
      </c>
      <c r="B63" s="1">
        <v>514.89</v>
      </c>
      <c r="C63" s="1">
        <f t="shared" si="1"/>
        <v>-0.34435496718119246</v>
      </c>
      <c r="D63" s="1">
        <f t="shared" si="2"/>
        <v>-0.55455052619739309</v>
      </c>
      <c r="E63" s="1">
        <f t="shared" si="0"/>
        <v>0.30752628610580557</v>
      </c>
    </row>
    <row r="64" spans="1:5">
      <c r="A64" s="2">
        <v>39849</v>
      </c>
      <c r="B64" s="1">
        <v>513.12</v>
      </c>
      <c r="C64" s="1">
        <f t="shared" si="1"/>
        <v>1.5067546164745105</v>
      </c>
      <c r="D64" s="1">
        <f t="shared" si="2"/>
        <v>1.2965590574583099</v>
      </c>
      <c r="E64" s="1">
        <f t="shared" si="0"/>
        <v>1.681065389477181</v>
      </c>
    </row>
    <row r="65" spans="1:5">
      <c r="A65" s="2">
        <v>39850</v>
      </c>
      <c r="B65" s="1">
        <v>520.91</v>
      </c>
      <c r="C65" s="1">
        <f t="shared" si="1"/>
        <v>8.8549167446663759</v>
      </c>
      <c r="D65" s="1">
        <f t="shared" si="2"/>
        <v>8.6447211856501749</v>
      </c>
      <c r="E65" s="1">
        <f t="shared" si="0"/>
        <v>74.73120437762897</v>
      </c>
    </row>
    <row r="66" spans="1:5">
      <c r="A66" s="2">
        <v>39853</v>
      </c>
      <c r="B66" s="1">
        <v>569.14</v>
      </c>
      <c r="C66" s="1">
        <f t="shared" si="1"/>
        <v>5.7558547743752859</v>
      </c>
      <c r="D66" s="1">
        <f t="shared" si="2"/>
        <v>5.5456592153590858</v>
      </c>
      <c r="E66" s="1">
        <f t="shared" si="0"/>
        <v>30.754336132897151</v>
      </c>
    </row>
    <row r="67" spans="1:5">
      <c r="A67" s="2">
        <v>39854</v>
      </c>
      <c r="B67" s="1">
        <v>602.86</v>
      </c>
      <c r="C67" s="1">
        <f t="shared" si="1"/>
        <v>2.8969527317760773</v>
      </c>
      <c r="D67" s="1">
        <f t="shared" si="2"/>
        <v>2.6867571727598767</v>
      </c>
      <c r="E67" s="1">
        <f t="shared" ref="E67:E130" si="3">D67*D67</f>
        <v>7.2186641053766456</v>
      </c>
    </row>
    <row r="68" spans="1:5">
      <c r="A68" s="2">
        <v>39855</v>
      </c>
      <c r="B68" s="1">
        <v>620.58000000000004</v>
      </c>
      <c r="C68" s="1">
        <f t="shared" ref="C68:C131" si="4">LN(B69/B68)*100</f>
        <v>-1.4821338982388372</v>
      </c>
      <c r="D68" s="1">
        <f t="shared" ref="D68:D131" si="5">C68-$C$253</f>
        <v>-1.6923294572550378</v>
      </c>
      <c r="E68" s="1">
        <f t="shared" si="3"/>
        <v>2.8639789918931307</v>
      </c>
    </row>
    <row r="69" spans="1:5">
      <c r="A69" s="2">
        <v>39856</v>
      </c>
      <c r="B69" s="1">
        <v>611.45000000000005</v>
      </c>
      <c r="C69" s="1">
        <f t="shared" si="4"/>
        <v>2.0653664579221216</v>
      </c>
      <c r="D69" s="1">
        <f t="shared" si="5"/>
        <v>1.855170898905921</v>
      </c>
      <c r="E69" s="1">
        <f t="shared" si="3"/>
        <v>3.441659064147403</v>
      </c>
    </row>
    <row r="70" spans="1:5">
      <c r="A70" s="2">
        <v>39857</v>
      </c>
      <c r="B70" s="1">
        <v>624.21</v>
      </c>
      <c r="C70" s="1">
        <f t="shared" si="4"/>
        <v>-2.4159680818448823</v>
      </c>
      <c r="D70" s="1">
        <f t="shared" si="5"/>
        <v>-2.6261636408610829</v>
      </c>
      <c r="E70" s="1">
        <f t="shared" si="3"/>
        <v>6.8967354685807392</v>
      </c>
    </row>
    <row r="71" spans="1:5">
      <c r="A71" s="2">
        <v>39860</v>
      </c>
      <c r="B71" s="1">
        <v>609.30999999999995</v>
      </c>
      <c r="C71" s="1">
        <f t="shared" si="4"/>
        <v>-9.872477676975878</v>
      </c>
      <c r="D71" s="1">
        <f t="shared" si="5"/>
        <v>-10.082673235992079</v>
      </c>
      <c r="E71" s="1">
        <f t="shared" si="3"/>
        <v>101.66029958379099</v>
      </c>
    </row>
    <row r="72" spans="1:5">
      <c r="A72" s="2">
        <v>39861</v>
      </c>
      <c r="B72" s="1">
        <v>552.03</v>
      </c>
      <c r="C72" s="1">
        <f t="shared" si="4"/>
        <v>-5.1614648157425984</v>
      </c>
      <c r="D72" s="1">
        <f t="shared" si="5"/>
        <v>-5.3716603747587985</v>
      </c>
      <c r="E72" s="1">
        <f t="shared" si="3"/>
        <v>28.854735181753835</v>
      </c>
    </row>
    <row r="73" spans="1:5">
      <c r="A73" s="2">
        <v>39862</v>
      </c>
      <c r="B73" s="1">
        <v>524.26</v>
      </c>
      <c r="C73" s="1">
        <f t="shared" si="4"/>
        <v>4.6493137562066478</v>
      </c>
      <c r="D73" s="1">
        <f t="shared" si="5"/>
        <v>4.4391181971904476</v>
      </c>
      <c r="E73" s="1">
        <f t="shared" si="3"/>
        <v>19.70577036862737</v>
      </c>
    </row>
    <row r="74" spans="1:5">
      <c r="A74" s="2">
        <v>39863</v>
      </c>
      <c r="B74" s="1">
        <v>549.21</v>
      </c>
      <c r="C74" s="1">
        <f t="shared" si="4"/>
        <v>-6.001256612073905</v>
      </c>
      <c r="D74" s="1">
        <f t="shared" si="5"/>
        <v>-6.2114521710901052</v>
      </c>
      <c r="E74" s="1">
        <f t="shared" si="3"/>
        <v>38.582138073739983</v>
      </c>
    </row>
    <row r="75" spans="1:5">
      <c r="A75" s="2">
        <v>39864</v>
      </c>
      <c r="B75" s="1">
        <v>517.22</v>
      </c>
      <c r="C75" s="1">
        <f t="shared" si="4"/>
        <v>1.433929609113197</v>
      </c>
      <c r="D75" s="1">
        <f t="shared" si="5"/>
        <v>1.2237340500969964</v>
      </c>
      <c r="E75" s="1">
        <f t="shared" si="3"/>
        <v>1.4975250253667982</v>
      </c>
    </row>
    <row r="76" spans="1:5">
      <c r="A76" s="2">
        <v>39868</v>
      </c>
      <c r="B76" s="1">
        <v>524.69000000000005</v>
      </c>
      <c r="C76" s="1">
        <f t="shared" si="4"/>
        <v>2.5255388227606526</v>
      </c>
      <c r="D76" s="1">
        <f t="shared" si="5"/>
        <v>2.315343263744452</v>
      </c>
      <c r="E76" s="1">
        <f t="shared" si="3"/>
        <v>5.3608144289668109</v>
      </c>
    </row>
    <row r="77" spans="1:5">
      <c r="A77" s="2">
        <v>39869</v>
      </c>
      <c r="B77" s="1">
        <v>538.11</v>
      </c>
      <c r="C77" s="1">
        <f t="shared" si="4"/>
        <v>1.739078149273569</v>
      </c>
      <c r="D77" s="1">
        <f t="shared" si="5"/>
        <v>1.5288825902573684</v>
      </c>
      <c r="E77" s="1">
        <f t="shared" si="3"/>
        <v>2.3374819747920803</v>
      </c>
    </row>
    <row r="78" spans="1:5">
      <c r="A78" s="2">
        <v>39870</v>
      </c>
      <c r="B78" s="1">
        <v>547.54999999999995</v>
      </c>
      <c r="C78" s="1">
        <f t="shared" si="4"/>
        <v>-0.54389263577073554</v>
      </c>
      <c r="D78" s="1">
        <f t="shared" si="5"/>
        <v>-0.75408819478693612</v>
      </c>
      <c r="E78" s="1">
        <f t="shared" si="3"/>
        <v>0.56864900551702013</v>
      </c>
    </row>
    <row r="79" spans="1:5">
      <c r="A79" s="2">
        <v>39871</v>
      </c>
      <c r="B79" s="1">
        <v>544.58000000000004</v>
      </c>
      <c r="C79" s="1">
        <f t="shared" si="4"/>
        <v>-0.96130635577474055</v>
      </c>
      <c r="D79" s="1">
        <f t="shared" si="5"/>
        <v>-1.1715019147909411</v>
      </c>
      <c r="E79" s="1">
        <f t="shared" si="3"/>
        <v>1.3724167363588415</v>
      </c>
    </row>
    <row r="80" spans="1:5">
      <c r="A80" s="2">
        <v>39874</v>
      </c>
      <c r="B80" s="1">
        <v>539.37</v>
      </c>
      <c r="C80" s="1">
        <f t="shared" si="4"/>
        <v>0.25367800218334585</v>
      </c>
      <c r="D80" s="1">
        <f t="shared" si="5"/>
        <v>4.3482443167145279E-2</v>
      </c>
      <c r="E80" s="1">
        <f t="shared" si="3"/>
        <v>1.8907228637840192E-3</v>
      </c>
    </row>
    <row r="81" spans="1:5">
      <c r="A81" s="2">
        <v>39875</v>
      </c>
      <c r="B81" s="1">
        <v>540.74</v>
      </c>
      <c r="C81" s="1">
        <f t="shared" si="4"/>
        <v>4.0110123787224214</v>
      </c>
      <c r="D81" s="1">
        <f t="shared" si="5"/>
        <v>3.8008168197062209</v>
      </c>
      <c r="E81" s="1">
        <f t="shared" si="3"/>
        <v>14.446208496961711</v>
      </c>
    </row>
    <row r="82" spans="1:5">
      <c r="A82" s="2">
        <v>39876</v>
      </c>
      <c r="B82" s="1">
        <v>562.87</v>
      </c>
      <c r="C82" s="1">
        <f t="shared" si="4"/>
        <v>-0.67382336307600554</v>
      </c>
      <c r="D82" s="1">
        <f t="shared" si="5"/>
        <v>-0.88401892209220612</v>
      </c>
      <c r="E82" s="1">
        <f t="shared" si="3"/>
        <v>0.78148945461706598</v>
      </c>
    </row>
    <row r="83" spans="1:5">
      <c r="A83" s="2">
        <v>39877</v>
      </c>
      <c r="B83" s="1">
        <v>559.09</v>
      </c>
      <c r="C83" s="1">
        <f t="shared" si="4"/>
        <v>3.0474052927108812</v>
      </c>
      <c r="D83" s="1">
        <f t="shared" si="5"/>
        <v>2.8372097336946807</v>
      </c>
      <c r="E83" s="1">
        <f t="shared" si="3"/>
        <v>8.04975907297184</v>
      </c>
    </row>
    <row r="84" spans="1:5">
      <c r="A84" s="2">
        <v>39878</v>
      </c>
      <c r="B84" s="1">
        <v>576.39</v>
      </c>
      <c r="C84" s="1">
        <f t="shared" si="4"/>
        <v>9.6714491792320985</v>
      </c>
      <c r="D84" s="1">
        <f t="shared" si="5"/>
        <v>9.4612536202158974</v>
      </c>
      <c r="E84" s="1">
        <f t="shared" si="3"/>
        <v>89.515320066048432</v>
      </c>
    </row>
    <row r="85" spans="1:5">
      <c r="A85" s="2">
        <v>39882</v>
      </c>
      <c r="B85" s="1">
        <v>634.91999999999996</v>
      </c>
      <c r="C85" s="1">
        <f t="shared" si="4"/>
        <v>-1.1595985845163033</v>
      </c>
      <c r="D85" s="1">
        <f t="shared" si="5"/>
        <v>-1.3697941435325038</v>
      </c>
      <c r="E85" s="1">
        <f t="shared" si="3"/>
        <v>1.8763359956559458</v>
      </c>
    </row>
    <row r="86" spans="1:5">
      <c r="A86" s="2">
        <v>39883</v>
      </c>
      <c r="B86" s="1">
        <v>627.6</v>
      </c>
      <c r="C86" s="1">
        <f t="shared" si="4"/>
        <v>-1.3910840190913563</v>
      </c>
      <c r="D86" s="1">
        <f t="shared" si="5"/>
        <v>-1.6012795781075568</v>
      </c>
      <c r="E86" s="1">
        <f t="shared" si="3"/>
        <v>2.5640962872643152</v>
      </c>
    </row>
    <row r="87" spans="1:5">
      <c r="A87" s="2">
        <v>39884</v>
      </c>
      <c r="B87" s="1">
        <v>618.92999999999995</v>
      </c>
      <c r="C87" s="1">
        <f t="shared" si="4"/>
        <v>5.2864934483468327</v>
      </c>
      <c r="D87" s="1">
        <f t="shared" si="5"/>
        <v>5.0762978893306325</v>
      </c>
      <c r="E87" s="1">
        <f t="shared" si="3"/>
        <v>25.768800261222633</v>
      </c>
    </row>
    <row r="88" spans="1:5">
      <c r="A88" s="2">
        <v>39885</v>
      </c>
      <c r="B88" s="1">
        <v>652.53</v>
      </c>
      <c r="C88" s="1">
        <f t="shared" si="4"/>
        <v>-0.76611044818361784</v>
      </c>
      <c r="D88" s="1">
        <f t="shared" si="5"/>
        <v>-0.97630600719981842</v>
      </c>
      <c r="E88" s="1">
        <f t="shared" si="3"/>
        <v>0.95317341969445191</v>
      </c>
    </row>
    <row r="89" spans="1:5">
      <c r="A89" s="2">
        <v>39888</v>
      </c>
      <c r="B89" s="1">
        <v>647.54999999999995</v>
      </c>
      <c r="C89" s="1">
        <f t="shared" si="4"/>
        <v>2.7462830309027195</v>
      </c>
      <c r="D89" s="1">
        <f t="shared" si="5"/>
        <v>2.536087471886519</v>
      </c>
      <c r="E89" s="1">
        <f t="shared" si="3"/>
        <v>6.4317396650597551</v>
      </c>
    </row>
    <row r="90" spans="1:5">
      <c r="A90" s="2">
        <v>39889</v>
      </c>
      <c r="B90" s="1">
        <v>665.58</v>
      </c>
      <c r="C90" s="1">
        <f t="shared" si="4"/>
        <v>-2.2733086557266873</v>
      </c>
      <c r="D90" s="1">
        <f t="shared" si="5"/>
        <v>-2.4835042147428879</v>
      </c>
      <c r="E90" s="1">
        <f t="shared" si="3"/>
        <v>6.1677931846456877</v>
      </c>
    </row>
    <row r="91" spans="1:5">
      <c r="A91" s="2">
        <v>39890</v>
      </c>
      <c r="B91" s="1">
        <v>650.62</v>
      </c>
      <c r="C91" s="1">
        <f t="shared" si="4"/>
        <v>6.5539948471124765</v>
      </c>
      <c r="D91" s="1">
        <f t="shared" si="5"/>
        <v>6.3437992880962764</v>
      </c>
      <c r="E91" s="1">
        <f t="shared" si="3"/>
        <v>40.243789407650823</v>
      </c>
    </row>
    <row r="92" spans="1:5">
      <c r="A92" s="2">
        <v>39891</v>
      </c>
      <c r="B92" s="1">
        <v>694.69</v>
      </c>
      <c r="C92" s="1">
        <f t="shared" si="4"/>
        <v>0.32192724085018454</v>
      </c>
      <c r="D92" s="1">
        <f t="shared" si="5"/>
        <v>0.11173168183398396</v>
      </c>
      <c r="E92" s="1">
        <f t="shared" si="3"/>
        <v>1.2483968725450623E-2</v>
      </c>
    </row>
    <row r="93" spans="1:5">
      <c r="A93" s="2">
        <v>39892</v>
      </c>
      <c r="B93" s="1">
        <v>696.93</v>
      </c>
      <c r="C93" s="1">
        <f t="shared" si="4"/>
        <v>5.616068556274711</v>
      </c>
      <c r="D93" s="1">
        <f t="shared" si="5"/>
        <v>5.4058729972585109</v>
      </c>
      <c r="E93" s="1">
        <f t="shared" si="3"/>
        <v>29.223462862488716</v>
      </c>
    </row>
    <row r="94" spans="1:5">
      <c r="A94" s="2">
        <v>39895</v>
      </c>
      <c r="B94" s="1">
        <v>737.19</v>
      </c>
      <c r="C94" s="1">
        <f t="shared" si="4"/>
        <v>-2.131926127912787</v>
      </c>
      <c r="D94" s="1">
        <f t="shared" si="5"/>
        <v>-2.3421216869289876</v>
      </c>
      <c r="E94" s="1">
        <f t="shared" si="3"/>
        <v>5.4855339963830865</v>
      </c>
    </row>
    <row r="95" spans="1:5">
      <c r="A95" s="2">
        <v>39896</v>
      </c>
      <c r="B95" s="1">
        <v>721.64</v>
      </c>
      <c r="C95" s="1">
        <f t="shared" si="4"/>
        <v>2.6393250773183814</v>
      </c>
      <c r="D95" s="1">
        <f t="shared" si="5"/>
        <v>2.4291295183021808</v>
      </c>
      <c r="E95" s="1">
        <f t="shared" si="3"/>
        <v>5.9006702166869847</v>
      </c>
    </row>
    <row r="96" spans="1:5">
      <c r="A96" s="2">
        <v>39897</v>
      </c>
      <c r="B96" s="1">
        <v>740.94</v>
      </c>
      <c r="C96" s="1">
        <f t="shared" si="4"/>
        <v>1.5654088819473568</v>
      </c>
      <c r="D96" s="1">
        <f t="shared" si="5"/>
        <v>1.3552133229311563</v>
      </c>
      <c r="E96" s="1">
        <f t="shared" si="3"/>
        <v>1.8366031506501064</v>
      </c>
    </row>
    <row r="97" spans="1:5">
      <c r="A97" s="2">
        <v>39898</v>
      </c>
      <c r="B97" s="1">
        <v>752.63</v>
      </c>
      <c r="C97" s="1">
        <f t="shared" si="4"/>
        <v>-4.2712712503260297</v>
      </c>
      <c r="D97" s="1">
        <f t="shared" si="5"/>
        <v>-4.4814668093422299</v>
      </c>
      <c r="E97" s="1">
        <f t="shared" si="3"/>
        <v>20.083544763236027</v>
      </c>
    </row>
    <row r="98" spans="1:5">
      <c r="A98" s="2">
        <v>39899</v>
      </c>
      <c r="B98" s="1">
        <v>721.16</v>
      </c>
      <c r="C98" s="1">
        <f t="shared" si="4"/>
        <v>-5.4497947381749388</v>
      </c>
      <c r="D98" s="1">
        <f t="shared" si="5"/>
        <v>-5.6599902971911398</v>
      </c>
      <c r="E98" s="1">
        <f t="shared" si="3"/>
        <v>32.035490164297848</v>
      </c>
    </row>
    <row r="99" spans="1:5">
      <c r="A99" s="2">
        <v>39902</v>
      </c>
      <c r="B99" s="1">
        <v>682.91</v>
      </c>
      <c r="C99" s="1">
        <f t="shared" si="4"/>
        <v>0.97921425912626225</v>
      </c>
      <c r="D99" s="1">
        <f t="shared" si="5"/>
        <v>0.76901870011006168</v>
      </c>
      <c r="E99" s="1">
        <f t="shared" si="3"/>
        <v>0.59138976111896902</v>
      </c>
    </row>
    <row r="100" spans="1:5">
      <c r="A100" s="2">
        <v>39903</v>
      </c>
      <c r="B100" s="1">
        <v>689.63</v>
      </c>
      <c r="C100" s="1">
        <f t="shared" si="4"/>
        <v>-0.59921350954963859</v>
      </c>
      <c r="D100" s="1">
        <f t="shared" si="5"/>
        <v>-0.80940906856583916</v>
      </c>
      <c r="E100" s="1">
        <f t="shared" si="3"/>
        <v>0.65514304027661929</v>
      </c>
    </row>
    <row r="101" spans="1:5">
      <c r="A101" s="2">
        <v>39904</v>
      </c>
      <c r="B101" s="1">
        <v>685.51</v>
      </c>
      <c r="C101" s="1">
        <f t="shared" si="4"/>
        <v>6.8250569431285424</v>
      </c>
      <c r="D101" s="1">
        <f t="shared" si="5"/>
        <v>6.6148613841123414</v>
      </c>
      <c r="E101" s="1">
        <f t="shared" si="3"/>
        <v>43.756391131020642</v>
      </c>
    </row>
    <row r="102" spans="1:5">
      <c r="A102" s="2">
        <v>39905</v>
      </c>
      <c r="B102" s="1">
        <v>733.93</v>
      </c>
      <c r="C102" s="1">
        <f t="shared" si="4"/>
        <v>1.635215765309046</v>
      </c>
      <c r="D102" s="1">
        <f t="shared" si="5"/>
        <v>1.4250202062928454</v>
      </c>
      <c r="E102" s="1">
        <f t="shared" si="3"/>
        <v>2.0306825883429038</v>
      </c>
    </row>
    <row r="103" spans="1:5">
      <c r="A103" s="2">
        <v>39906</v>
      </c>
      <c r="B103" s="1">
        <v>746.03</v>
      </c>
      <c r="C103" s="1">
        <f t="shared" si="4"/>
        <v>0.34656977785927778</v>
      </c>
      <c r="D103" s="1">
        <f t="shared" si="5"/>
        <v>0.13637421884307721</v>
      </c>
      <c r="E103" s="1">
        <f t="shared" si="3"/>
        <v>1.8597927565059517E-2</v>
      </c>
    </row>
    <row r="104" spans="1:5">
      <c r="A104" s="2">
        <v>39909</v>
      </c>
      <c r="B104" s="1">
        <v>748.62</v>
      </c>
      <c r="C104" s="1">
        <f t="shared" si="4"/>
        <v>-1.0946391930591195</v>
      </c>
      <c r="D104" s="1">
        <f t="shared" si="5"/>
        <v>-1.3048347520753201</v>
      </c>
      <c r="E104" s="1">
        <f t="shared" si="3"/>
        <v>1.7025937302234619</v>
      </c>
    </row>
    <row r="105" spans="1:5">
      <c r="A105" s="2">
        <v>39910</v>
      </c>
      <c r="B105" s="1">
        <v>740.47</v>
      </c>
      <c r="C105" s="1">
        <f t="shared" si="4"/>
        <v>2.6796180397805891</v>
      </c>
      <c r="D105" s="1">
        <f t="shared" si="5"/>
        <v>2.4694224807643885</v>
      </c>
      <c r="E105" s="1">
        <f t="shared" si="3"/>
        <v>6.098047388504547</v>
      </c>
    </row>
    <row r="106" spans="1:5">
      <c r="A106" s="2">
        <v>39911</v>
      </c>
      <c r="B106" s="1">
        <v>760.58</v>
      </c>
      <c r="C106" s="1">
        <f t="shared" si="4"/>
        <v>6.4063441832311927</v>
      </c>
      <c r="D106" s="1">
        <f t="shared" si="5"/>
        <v>6.1961486242149917</v>
      </c>
      <c r="E106" s="1">
        <f t="shared" si="3"/>
        <v>38.392257773361337</v>
      </c>
    </row>
    <row r="107" spans="1:5">
      <c r="A107" s="2">
        <v>39912</v>
      </c>
      <c r="B107" s="1">
        <v>810.9</v>
      </c>
      <c r="C107" s="1">
        <f t="shared" si="4"/>
        <v>0.79960630172367131</v>
      </c>
      <c r="D107" s="1">
        <f t="shared" si="5"/>
        <v>0.58941074270747074</v>
      </c>
      <c r="E107" s="1">
        <f t="shared" si="3"/>
        <v>0.34740502361897224</v>
      </c>
    </row>
    <row r="108" spans="1:5">
      <c r="A108" s="2">
        <v>39913</v>
      </c>
      <c r="B108" s="1">
        <v>817.41</v>
      </c>
      <c r="C108" s="1">
        <f t="shared" si="4"/>
        <v>-0.33576816997151437</v>
      </c>
      <c r="D108" s="1">
        <f t="shared" si="5"/>
        <v>-0.54596372898771495</v>
      </c>
      <c r="E108" s="1">
        <f t="shared" si="3"/>
        <v>0.29807639337017106</v>
      </c>
    </row>
    <row r="109" spans="1:5">
      <c r="A109" s="2">
        <v>39916</v>
      </c>
      <c r="B109" s="1">
        <v>814.67</v>
      </c>
      <c r="C109" s="1">
        <f t="shared" si="4"/>
        <v>-0.87038545385029731</v>
      </c>
      <c r="D109" s="1">
        <f t="shared" si="5"/>
        <v>-1.0805810128664979</v>
      </c>
      <c r="E109" s="1">
        <f t="shared" si="3"/>
        <v>1.1676553253675865</v>
      </c>
    </row>
    <row r="110" spans="1:5">
      <c r="A110" s="2">
        <v>39917</v>
      </c>
      <c r="B110" s="1">
        <v>807.61</v>
      </c>
      <c r="C110" s="1">
        <f t="shared" si="4"/>
        <v>-0.21816477608031104</v>
      </c>
      <c r="D110" s="1">
        <f t="shared" si="5"/>
        <v>-0.42836033509651161</v>
      </c>
      <c r="E110" s="1">
        <f t="shared" si="3"/>
        <v>0.18349257668399571</v>
      </c>
    </row>
    <row r="111" spans="1:5">
      <c r="A111" s="2">
        <v>39918</v>
      </c>
      <c r="B111" s="1">
        <v>805.85</v>
      </c>
      <c r="C111" s="1">
        <f t="shared" si="4"/>
        <v>1.6882191505019815</v>
      </c>
      <c r="D111" s="1">
        <f t="shared" si="5"/>
        <v>1.4780235914857809</v>
      </c>
      <c r="E111" s="1">
        <f t="shared" si="3"/>
        <v>2.1845537369885264</v>
      </c>
    </row>
    <row r="112" spans="1:5">
      <c r="A112" s="2">
        <v>39919</v>
      </c>
      <c r="B112" s="1">
        <v>819.57</v>
      </c>
      <c r="C112" s="1">
        <f t="shared" si="4"/>
        <v>1.8160773824240257</v>
      </c>
      <c r="D112" s="1">
        <f t="shared" si="5"/>
        <v>1.6058818234078251</v>
      </c>
      <c r="E112" s="1">
        <f t="shared" si="3"/>
        <v>2.5788564307516415</v>
      </c>
    </row>
    <row r="113" spans="1:5">
      <c r="A113" s="2">
        <v>39920</v>
      </c>
      <c r="B113" s="1">
        <v>834.59</v>
      </c>
      <c r="C113" s="1">
        <f t="shared" si="4"/>
        <v>-4.2053896435629108</v>
      </c>
      <c r="D113" s="1">
        <f t="shared" si="5"/>
        <v>-4.4155852025791109</v>
      </c>
      <c r="E113" s="1">
        <f t="shared" si="3"/>
        <v>19.497392681235606</v>
      </c>
    </row>
    <row r="114" spans="1:5">
      <c r="A114" s="2">
        <v>39923</v>
      </c>
      <c r="B114" s="1">
        <v>800.22</v>
      </c>
      <c r="C114" s="1">
        <f t="shared" si="4"/>
        <v>-3.1714031029811256</v>
      </c>
      <c r="D114" s="1">
        <f t="shared" si="5"/>
        <v>-3.3815986619973262</v>
      </c>
      <c r="E114" s="1">
        <f t="shared" si="3"/>
        <v>11.435209510822107</v>
      </c>
    </row>
    <row r="115" spans="1:5">
      <c r="A115" s="2">
        <v>39924</v>
      </c>
      <c r="B115" s="1">
        <v>775.24</v>
      </c>
      <c r="C115" s="1">
        <f t="shared" si="4"/>
        <v>1.2676650334392727</v>
      </c>
      <c r="D115" s="1">
        <f t="shared" si="5"/>
        <v>1.0574694744230722</v>
      </c>
      <c r="E115" s="1">
        <f t="shared" si="3"/>
        <v>1.1182416893366085</v>
      </c>
    </row>
    <row r="116" spans="1:5">
      <c r="A116" s="2">
        <v>39925</v>
      </c>
      <c r="B116" s="1">
        <v>785.13</v>
      </c>
      <c r="C116" s="1">
        <f t="shared" si="4"/>
        <v>4.4308325468726286</v>
      </c>
      <c r="D116" s="1">
        <f t="shared" si="5"/>
        <v>4.2206369878564285</v>
      </c>
      <c r="E116" s="1">
        <f t="shared" si="3"/>
        <v>17.813776583261784</v>
      </c>
    </row>
    <row r="117" spans="1:5">
      <c r="A117" s="2">
        <v>39926</v>
      </c>
      <c r="B117" s="1">
        <v>820.7</v>
      </c>
      <c r="C117" s="1">
        <f t="shared" si="4"/>
        <v>1.296542001527544</v>
      </c>
      <c r="D117" s="1">
        <f t="shared" si="5"/>
        <v>1.0863464425113434</v>
      </c>
      <c r="E117" s="1">
        <f t="shared" si="3"/>
        <v>1.1801485931570515</v>
      </c>
    </row>
    <row r="118" spans="1:5">
      <c r="A118" s="2">
        <v>39927</v>
      </c>
      <c r="B118" s="1">
        <v>831.41</v>
      </c>
      <c r="C118" s="1">
        <f t="shared" si="4"/>
        <v>-3.4556657008637206</v>
      </c>
      <c r="D118" s="1">
        <f t="shared" si="5"/>
        <v>-3.6658612598799212</v>
      </c>
      <c r="E118" s="1">
        <f t="shared" si="3"/>
        <v>13.438538776688404</v>
      </c>
    </row>
    <row r="119" spans="1:5">
      <c r="A119" s="2">
        <v>39930</v>
      </c>
      <c r="B119" s="1">
        <v>803.17</v>
      </c>
      <c r="C119" s="1">
        <f t="shared" si="4"/>
        <v>-2.4144622271201195</v>
      </c>
      <c r="D119" s="1">
        <f t="shared" si="5"/>
        <v>-2.6246577861363201</v>
      </c>
      <c r="E119" s="1">
        <f t="shared" si="3"/>
        <v>6.8888284943260087</v>
      </c>
    </row>
    <row r="120" spans="1:5">
      <c r="A120" s="2">
        <v>39931</v>
      </c>
      <c r="B120" s="1">
        <v>784.01</v>
      </c>
      <c r="C120" s="1">
        <f t="shared" si="4"/>
        <v>3.8496362779457631</v>
      </c>
      <c r="D120" s="1">
        <f t="shared" si="5"/>
        <v>3.6394407189295626</v>
      </c>
      <c r="E120" s="1">
        <f t="shared" si="3"/>
        <v>13.245528746602531</v>
      </c>
    </row>
    <row r="121" spans="1:5">
      <c r="A121" s="2">
        <v>39932</v>
      </c>
      <c r="B121" s="1">
        <v>814.78</v>
      </c>
      <c r="C121" s="1">
        <f t="shared" si="4"/>
        <v>2.1959429412304696</v>
      </c>
      <c r="D121" s="1">
        <f t="shared" si="5"/>
        <v>1.9857473822142691</v>
      </c>
      <c r="E121" s="1">
        <f t="shared" si="3"/>
        <v>3.9431926659708223</v>
      </c>
    </row>
    <row r="122" spans="1:5">
      <c r="A122" s="2">
        <v>39933</v>
      </c>
      <c r="B122" s="1">
        <v>832.87</v>
      </c>
      <c r="C122" s="1">
        <f t="shared" si="4"/>
        <v>2.7007220230551727</v>
      </c>
      <c r="D122" s="1">
        <f t="shared" si="5"/>
        <v>2.4905264640389722</v>
      </c>
      <c r="E122" s="1">
        <f t="shared" si="3"/>
        <v>6.202722068078466</v>
      </c>
    </row>
    <row r="123" spans="1:5">
      <c r="A123" s="2">
        <v>39937</v>
      </c>
      <c r="B123" s="1">
        <v>855.67</v>
      </c>
      <c r="C123" s="1">
        <f t="shared" si="4"/>
        <v>1.8422868708132505</v>
      </c>
      <c r="D123" s="1">
        <f t="shared" si="5"/>
        <v>1.6320913117970499</v>
      </c>
      <c r="E123" s="1">
        <f t="shared" si="3"/>
        <v>2.6637220500434151</v>
      </c>
    </row>
    <row r="124" spans="1:5">
      <c r="A124" s="2">
        <v>39938</v>
      </c>
      <c r="B124" s="1">
        <v>871.58</v>
      </c>
      <c r="C124" s="1">
        <f t="shared" si="4"/>
        <v>2.8859682063688328</v>
      </c>
      <c r="D124" s="1">
        <f t="shared" si="5"/>
        <v>2.6757726473526322</v>
      </c>
      <c r="E124" s="1">
        <f t="shared" si="3"/>
        <v>7.1597592603205138</v>
      </c>
    </row>
    <row r="125" spans="1:5">
      <c r="A125" s="2">
        <v>39939</v>
      </c>
      <c r="B125" s="1">
        <v>897.1</v>
      </c>
      <c r="C125" s="1">
        <f t="shared" si="4"/>
        <v>4.9166968922691447</v>
      </c>
      <c r="D125" s="1">
        <f t="shared" si="5"/>
        <v>4.7065013332529446</v>
      </c>
      <c r="E125" s="1">
        <f t="shared" si="3"/>
        <v>22.151154799911744</v>
      </c>
    </row>
    <row r="126" spans="1:5">
      <c r="A126" s="2">
        <v>39940</v>
      </c>
      <c r="B126" s="1">
        <v>942.31</v>
      </c>
      <c r="C126" s="1">
        <f t="shared" si="4"/>
        <v>-0.42965534196787109</v>
      </c>
      <c r="D126" s="1">
        <f t="shared" si="5"/>
        <v>-0.6398509009840716</v>
      </c>
      <c r="E126" s="1">
        <f t="shared" si="3"/>
        <v>0.40940917549012817</v>
      </c>
    </row>
    <row r="127" spans="1:5">
      <c r="A127" s="2">
        <v>39941</v>
      </c>
      <c r="B127" s="1">
        <v>938.27</v>
      </c>
      <c r="C127" s="1">
        <f t="shared" si="4"/>
        <v>4.3331127256941784</v>
      </c>
      <c r="D127" s="1">
        <f t="shared" si="5"/>
        <v>4.1229171666779774</v>
      </c>
      <c r="E127" s="1">
        <f t="shared" si="3"/>
        <v>16.99844596328796</v>
      </c>
    </row>
    <row r="128" spans="1:5">
      <c r="A128" s="2">
        <v>39945</v>
      </c>
      <c r="B128" s="1">
        <v>979.82</v>
      </c>
      <c r="C128" s="1">
        <f t="shared" si="4"/>
        <v>-3.3510282600720904</v>
      </c>
      <c r="D128" s="1">
        <f t="shared" si="5"/>
        <v>-3.561223819088291</v>
      </c>
      <c r="E128" s="1">
        <f t="shared" si="3"/>
        <v>12.682315089641794</v>
      </c>
    </row>
    <row r="129" spans="1:5">
      <c r="A129" s="2">
        <v>39946</v>
      </c>
      <c r="B129" s="1">
        <v>947.53</v>
      </c>
      <c r="C129" s="1">
        <f t="shared" si="4"/>
        <v>-1.6407765252298416</v>
      </c>
      <c r="D129" s="1">
        <f t="shared" si="5"/>
        <v>-1.8509720842460422</v>
      </c>
      <c r="E129" s="1">
        <f t="shared" si="3"/>
        <v>3.4260976566581376</v>
      </c>
    </row>
    <row r="130" spans="1:5">
      <c r="A130" s="2">
        <v>39947</v>
      </c>
      <c r="B130" s="1">
        <v>932.11</v>
      </c>
      <c r="C130" s="1">
        <f t="shared" si="4"/>
        <v>0.44530629468499522</v>
      </c>
      <c r="D130" s="1">
        <f t="shared" si="5"/>
        <v>0.23511073566879465</v>
      </c>
      <c r="E130" s="1">
        <f t="shared" si="3"/>
        <v>5.527705802672183E-2</v>
      </c>
    </row>
    <row r="131" spans="1:5">
      <c r="A131" s="2">
        <v>39948</v>
      </c>
      <c r="B131" s="1">
        <v>936.27</v>
      </c>
      <c r="C131" s="1">
        <f t="shared" si="4"/>
        <v>0.36035690835865125</v>
      </c>
      <c r="D131" s="1">
        <f t="shared" si="5"/>
        <v>0.15016134934245068</v>
      </c>
      <c r="E131" s="1">
        <f t="shared" ref="E131:E194" si="6">D131*D131</f>
        <v>2.2548430836345511E-2</v>
      </c>
    </row>
    <row r="132" spans="1:5">
      <c r="A132" s="2">
        <v>39951</v>
      </c>
      <c r="B132" s="1">
        <v>939.65</v>
      </c>
      <c r="C132" s="1">
        <f t="shared" ref="C132:C195" si="7">LN(B133/B132)*100</f>
        <v>3.0633299710185224</v>
      </c>
      <c r="D132" s="1">
        <f t="shared" ref="D132:D195" si="8">C132-$C$253</f>
        <v>2.8531344120023219</v>
      </c>
      <c r="E132" s="1">
        <f t="shared" si="6"/>
        <v>8.1403759729518352</v>
      </c>
    </row>
    <row r="133" spans="1:5">
      <c r="A133" s="2">
        <v>39952</v>
      </c>
      <c r="B133" s="1">
        <v>968.88</v>
      </c>
      <c r="C133" s="1">
        <f t="shared" si="7"/>
        <v>5.5311508945920682</v>
      </c>
      <c r="D133" s="1">
        <f t="shared" si="8"/>
        <v>5.3209553355758672</v>
      </c>
      <c r="E133" s="1">
        <f t="shared" si="6"/>
        <v>28.312565683193288</v>
      </c>
    </row>
    <row r="134" spans="1:5">
      <c r="A134" s="2">
        <v>39953</v>
      </c>
      <c r="B134" s="1">
        <v>1023.98</v>
      </c>
      <c r="C134" s="1">
        <f t="shared" si="7"/>
        <v>-2.2337919138947688</v>
      </c>
      <c r="D134" s="1">
        <f t="shared" si="8"/>
        <v>-2.4439874729109694</v>
      </c>
      <c r="E134" s="1">
        <f t="shared" si="6"/>
        <v>5.9730747677457465</v>
      </c>
    </row>
    <row r="135" spans="1:5">
      <c r="A135" s="2">
        <v>39954</v>
      </c>
      <c r="B135" s="1">
        <v>1001.36</v>
      </c>
      <c r="C135" s="1">
        <f t="shared" si="7"/>
        <v>1.192233426828313</v>
      </c>
      <c r="D135" s="1">
        <f t="shared" si="8"/>
        <v>0.98203786781211244</v>
      </c>
      <c r="E135" s="1">
        <f t="shared" si="6"/>
        <v>0.96439837381696003</v>
      </c>
    </row>
    <row r="136" spans="1:5">
      <c r="A136" s="2">
        <v>39955</v>
      </c>
      <c r="B136" s="1">
        <v>1013.37</v>
      </c>
      <c r="C136" s="1">
        <f t="shared" si="7"/>
        <v>0.44799192727279319</v>
      </c>
      <c r="D136" s="1">
        <f t="shared" si="8"/>
        <v>0.23779636825659262</v>
      </c>
      <c r="E136" s="1">
        <f t="shared" si="6"/>
        <v>5.654711275602501E-2</v>
      </c>
    </row>
    <row r="137" spans="1:5">
      <c r="A137" s="2">
        <v>39958</v>
      </c>
      <c r="B137" s="1">
        <v>1017.92</v>
      </c>
      <c r="C137" s="1">
        <f t="shared" si="7"/>
        <v>-2.7549073649757481</v>
      </c>
      <c r="D137" s="1">
        <f t="shared" si="8"/>
        <v>-2.9651029239919486</v>
      </c>
      <c r="E137" s="1">
        <f t="shared" si="6"/>
        <v>8.7918353498656039</v>
      </c>
    </row>
    <row r="138" spans="1:5">
      <c r="A138" s="2">
        <v>39959</v>
      </c>
      <c r="B138" s="1">
        <v>990.26</v>
      </c>
      <c r="C138" s="1">
        <f t="shared" si="7"/>
        <v>4.0113242617181983</v>
      </c>
      <c r="D138" s="1">
        <f t="shared" si="8"/>
        <v>3.8011287027019978</v>
      </c>
      <c r="E138" s="1">
        <f t="shared" si="6"/>
        <v>14.448579414504973</v>
      </c>
    </row>
    <row r="139" spans="1:5">
      <c r="A139" s="2">
        <v>39960</v>
      </c>
      <c r="B139" s="1">
        <v>1030.79</v>
      </c>
      <c r="C139" s="1">
        <f t="shared" si="7"/>
        <v>2.2010751773815533</v>
      </c>
      <c r="D139" s="1">
        <f t="shared" si="8"/>
        <v>1.9908796183653528</v>
      </c>
      <c r="E139" s="1">
        <f t="shared" si="6"/>
        <v>3.9636016548225728</v>
      </c>
    </row>
    <row r="140" spans="1:5">
      <c r="A140" s="2">
        <v>39961</v>
      </c>
      <c r="B140" s="1">
        <v>1053.73</v>
      </c>
      <c r="C140" s="1">
        <f t="shared" si="7"/>
        <v>3.1627988857203517</v>
      </c>
      <c r="D140" s="1">
        <f t="shared" si="8"/>
        <v>2.9526033267041512</v>
      </c>
      <c r="E140" s="1">
        <f t="shared" si="6"/>
        <v>8.7178664048644201</v>
      </c>
    </row>
    <row r="141" spans="1:5">
      <c r="A141" s="2">
        <v>39962</v>
      </c>
      <c r="B141" s="1">
        <v>1087.5899999999999</v>
      </c>
      <c r="C141" s="1">
        <f t="shared" si="7"/>
        <v>7.0831946552116625</v>
      </c>
      <c r="D141" s="1">
        <f t="shared" si="8"/>
        <v>6.8729990961954623</v>
      </c>
      <c r="E141" s="1">
        <f t="shared" si="6"/>
        <v>47.238116576303639</v>
      </c>
    </row>
    <row r="142" spans="1:5">
      <c r="A142" s="2">
        <v>39965</v>
      </c>
      <c r="B142" s="1">
        <v>1167.42</v>
      </c>
      <c r="C142" s="1">
        <f t="shared" si="7"/>
        <v>1.1192716443854311</v>
      </c>
      <c r="D142" s="1">
        <f t="shared" si="8"/>
        <v>0.90907608536923057</v>
      </c>
      <c r="E142" s="1">
        <f t="shared" si="6"/>
        <v>0.82641932899024462</v>
      </c>
    </row>
    <row r="143" spans="1:5">
      <c r="A143" s="2">
        <v>39966</v>
      </c>
      <c r="B143" s="1">
        <v>1180.56</v>
      </c>
      <c r="C143" s="1">
        <f t="shared" si="7"/>
        <v>-4.5924027448302196</v>
      </c>
      <c r="D143" s="1">
        <f t="shared" si="8"/>
        <v>-4.8025983038464197</v>
      </c>
      <c r="E143" s="1">
        <f t="shared" si="6"/>
        <v>23.064950468108506</v>
      </c>
    </row>
    <row r="144" spans="1:5">
      <c r="A144" s="2">
        <v>39967</v>
      </c>
      <c r="B144" s="1">
        <v>1127.57</v>
      </c>
      <c r="C144" s="1">
        <f t="shared" si="7"/>
        <v>-1.6849658577249609</v>
      </c>
      <c r="D144" s="1">
        <f t="shared" si="8"/>
        <v>-1.8951614167411615</v>
      </c>
      <c r="E144" s="1">
        <f t="shared" si="6"/>
        <v>3.5916367955043662</v>
      </c>
    </row>
    <row r="145" spans="1:5">
      <c r="A145" s="2">
        <v>39968</v>
      </c>
      <c r="B145" s="1">
        <v>1108.73</v>
      </c>
      <c r="C145" s="1">
        <f t="shared" si="7"/>
        <v>3.6503247021576914</v>
      </c>
      <c r="D145" s="1">
        <f t="shared" si="8"/>
        <v>3.4401291431414909</v>
      </c>
      <c r="E145" s="1">
        <f t="shared" si="6"/>
        <v>11.834488521491409</v>
      </c>
    </row>
    <row r="146" spans="1:5">
      <c r="A146" s="2">
        <v>39969</v>
      </c>
      <c r="B146" s="1">
        <v>1149.95</v>
      </c>
      <c r="C146" s="1">
        <f t="shared" si="7"/>
        <v>-4.7431029079108615</v>
      </c>
      <c r="D146" s="1">
        <f t="shared" si="8"/>
        <v>-4.9532984669270625</v>
      </c>
      <c r="E146" s="1">
        <f t="shared" si="6"/>
        <v>24.535165702461988</v>
      </c>
    </row>
    <row r="147" spans="1:5">
      <c r="A147" s="2">
        <v>39972</v>
      </c>
      <c r="B147" s="1">
        <v>1096.68</v>
      </c>
      <c r="C147" s="1">
        <f t="shared" si="7"/>
        <v>0.78293572447991033</v>
      </c>
      <c r="D147" s="1">
        <f t="shared" si="8"/>
        <v>0.57274016546370976</v>
      </c>
      <c r="E147" s="1">
        <f t="shared" si="6"/>
        <v>0.32803129713539764</v>
      </c>
    </row>
    <row r="148" spans="1:5">
      <c r="A148" s="2">
        <v>39973</v>
      </c>
      <c r="B148" s="1">
        <v>1105.3</v>
      </c>
      <c r="C148" s="1">
        <f t="shared" si="7"/>
        <v>1.4808832472631368</v>
      </c>
      <c r="D148" s="1">
        <f t="shared" si="8"/>
        <v>1.2706876882469362</v>
      </c>
      <c r="E148" s="1">
        <f t="shared" si="6"/>
        <v>1.6146472010623429</v>
      </c>
    </row>
    <row r="149" spans="1:5">
      <c r="A149" s="2">
        <v>39974</v>
      </c>
      <c r="B149" s="1">
        <v>1121.79</v>
      </c>
      <c r="C149" s="1">
        <f t="shared" si="7"/>
        <v>0.48376720610648521</v>
      </c>
      <c r="D149" s="1">
        <f t="shared" si="8"/>
        <v>0.27357164709028464</v>
      </c>
      <c r="E149" s="1">
        <f t="shared" si="6"/>
        <v>7.4841446091691244E-2</v>
      </c>
    </row>
    <row r="150" spans="1:5">
      <c r="A150" s="2">
        <v>39975</v>
      </c>
      <c r="B150" s="1">
        <v>1127.23</v>
      </c>
      <c r="C150" s="1">
        <f t="shared" si="7"/>
        <v>-4.5426064282413225</v>
      </c>
      <c r="D150" s="1">
        <f t="shared" si="8"/>
        <v>-4.7528019872575236</v>
      </c>
      <c r="E150" s="1">
        <f t="shared" si="6"/>
        <v>22.589126730079066</v>
      </c>
    </row>
    <row r="151" spans="1:5">
      <c r="A151" s="2">
        <v>39979</v>
      </c>
      <c r="B151" s="1">
        <v>1077.17</v>
      </c>
      <c r="C151" s="1">
        <f t="shared" si="7"/>
        <v>0.4649534161600577</v>
      </c>
      <c r="D151" s="1">
        <f t="shared" si="8"/>
        <v>0.25475785714385712</v>
      </c>
      <c r="E151" s="1">
        <f t="shared" si="6"/>
        <v>6.4901565776529918E-2</v>
      </c>
    </row>
    <row r="152" spans="1:5">
      <c r="A152" s="2">
        <v>39980</v>
      </c>
      <c r="B152" s="1">
        <v>1082.19</v>
      </c>
      <c r="C152" s="1">
        <f t="shared" si="7"/>
        <v>-4.1296068626029525</v>
      </c>
      <c r="D152" s="1">
        <f t="shared" si="8"/>
        <v>-4.3398024216191526</v>
      </c>
      <c r="E152" s="1">
        <f t="shared" si="6"/>
        <v>18.833885058691461</v>
      </c>
    </row>
    <row r="153" spans="1:5">
      <c r="A153" s="2">
        <v>39981</v>
      </c>
      <c r="B153" s="1">
        <v>1038.4100000000001</v>
      </c>
      <c r="C153" s="1">
        <f t="shared" si="7"/>
        <v>-4.0013392491272022</v>
      </c>
      <c r="D153" s="1">
        <f t="shared" si="8"/>
        <v>-4.2115348081434032</v>
      </c>
      <c r="E153" s="1">
        <f t="shared" si="6"/>
        <v>17.737025440203492</v>
      </c>
    </row>
    <row r="154" spans="1:5">
      <c r="A154" s="2">
        <v>39982</v>
      </c>
      <c r="B154" s="1">
        <v>997.68</v>
      </c>
      <c r="C154" s="1">
        <f t="shared" si="7"/>
        <v>1.3638430267968484</v>
      </c>
      <c r="D154" s="1">
        <f t="shared" si="8"/>
        <v>1.1536474677806479</v>
      </c>
      <c r="E154" s="1">
        <f t="shared" si="6"/>
        <v>1.3309024799167009</v>
      </c>
    </row>
    <row r="155" spans="1:5">
      <c r="A155" s="2">
        <v>39983</v>
      </c>
      <c r="B155" s="1">
        <v>1011.38</v>
      </c>
      <c r="C155" s="1">
        <f t="shared" si="7"/>
        <v>-5.1054982467340544</v>
      </c>
      <c r="D155" s="1">
        <f t="shared" si="8"/>
        <v>-5.3156938057502554</v>
      </c>
      <c r="E155" s="1">
        <f t="shared" si="6"/>
        <v>28.256600636491633</v>
      </c>
    </row>
    <row r="156" spans="1:5">
      <c r="A156" s="2">
        <v>39986</v>
      </c>
      <c r="B156" s="1">
        <v>961.04</v>
      </c>
      <c r="C156" s="1">
        <f t="shared" si="7"/>
        <v>-2.988954035565337</v>
      </c>
      <c r="D156" s="1">
        <f t="shared" si="8"/>
        <v>-3.1991495945815376</v>
      </c>
      <c r="E156" s="1">
        <f t="shared" si="6"/>
        <v>10.234558128511216</v>
      </c>
    </row>
    <row r="157" spans="1:5">
      <c r="A157" s="2">
        <v>39987</v>
      </c>
      <c r="B157" s="1">
        <v>932.74</v>
      </c>
      <c r="C157" s="1">
        <f t="shared" si="7"/>
        <v>2.7952261729534933</v>
      </c>
      <c r="D157" s="1">
        <f t="shared" si="8"/>
        <v>2.5850306139372927</v>
      </c>
      <c r="E157" s="1">
        <f t="shared" si="6"/>
        <v>6.6823832749930165</v>
      </c>
    </row>
    <row r="158" spans="1:5">
      <c r="A158" s="2">
        <v>39988</v>
      </c>
      <c r="B158" s="1">
        <v>959.18</v>
      </c>
      <c r="C158" s="1">
        <f t="shared" si="7"/>
        <v>-1.2230707873774898</v>
      </c>
      <c r="D158" s="1">
        <f t="shared" si="8"/>
        <v>-1.4332663463936903</v>
      </c>
      <c r="E158" s="1">
        <f t="shared" si="6"/>
        <v>2.0542524197047181</v>
      </c>
    </row>
    <row r="159" spans="1:5">
      <c r="A159" s="2">
        <v>39989</v>
      </c>
      <c r="B159" s="1">
        <v>947.52</v>
      </c>
      <c r="C159" s="1">
        <f t="shared" si="7"/>
        <v>0.83343887741538691</v>
      </c>
      <c r="D159" s="1">
        <f t="shared" si="8"/>
        <v>0.62324331839918634</v>
      </c>
      <c r="E159" s="1">
        <f t="shared" si="6"/>
        <v>0.38843223392922954</v>
      </c>
    </row>
    <row r="160" spans="1:5">
      <c r="A160" s="2">
        <v>39990</v>
      </c>
      <c r="B160" s="1">
        <v>955.45</v>
      </c>
      <c r="C160" s="1">
        <f t="shared" si="7"/>
        <v>-0.41847867208044448</v>
      </c>
      <c r="D160" s="1">
        <f t="shared" si="8"/>
        <v>-0.62867423109664511</v>
      </c>
      <c r="E160" s="1">
        <f t="shared" si="6"/>
        <v>0.39523128884495795</v>
      </c>
    </row>
    <row r="161" spans="1:5">
      <c r="A161" s="2">
        <v>39993</v>
      </c>
      <c r="B161" s="1">
        <v>951.46</v>
      </c>
      <c r="C161" s="1">
        <f t="shared" si="7"/>
        <v>3.6692655686123961</v>
      </c>
      <c r="D161" s="1">
        <f t="shared" si="8"/>
        <v>3.4590700095961955</v>
      </c>
      <c r="E161" s="1">
        <f t="shared" si="6"/>
        <v>11.965165331287825</v>
      </c>
    </row>
    <row r="162" spans="1:5">
      <c r="A162" s="2">
        <v>39994</v>
      </c>
      <c r="B162" s="1">
        <v>987.02</v>
      </c>
      <c r="C162" s="1">
        <f t="shared" si="7"/>
        <v>-0.92419841931034408</v>
      </c>
      <c r="D162" s="1">
        <f t="shared" si="8"/>
        <v>-1.1343939783265446</v>
      </c>
      <c r="E162" s="1">
        <f t="shared" si="6"/>
        <v>1.2868496980635251</v>
      </c>
    </row>
    <row r="163" spans="1:5">
      <c r="A163" s="2">
        <v>39995</v>
      </c>
      <c r="B163" s="1">
        <v>977.94</v>
      </c>
      <c r="C163" s="1">
        <f t="shared" si="7"/>
        <v>-1.803598209473591</v>
      </c>
      <c r="D163" s="1">
        <f t="shared" si="8"/>
        <v>-2.0137937684897915</v>
      </c>
      <c r="E163" s="1">
        <f t="shared" si="6"/>
        <v>4.055365342008316</v>
      </c>
    </row>
    <row r="164" spans="1:5">
      <c r="A164" s="2">
        <v>39996</v>
      </c>
      <c r="B164" s="1">
        <v>960.46</v>
      </c>
      <c r="C164" s="1">
        <f t="shared" si="7"/>
        <v>-1.0697752097310487</v>
      </c>
      <c r="D164" s="1">
        <f t="shared" si="8"/>
        <v>-1.2799707687472492</v>
      </c>
      <c r="E164" s="1">
        <f t="shared" si="6"/>
        <v>1.6383251688474243</v>
      </c>
    </row>
    <row r="165" spans="1:5">
      <c r="A165" s="2">
        <v>39997</v>
      </c>
      <c r="B165" s="1">
        <v>950.24</v>
      </c>
      <c r="C165" s="1">
        <f t="shared" si="7"/>
        <v>-3.0776920509187811</v>
      </c>
      <c r="D165" s="1">
        <f t="shared" si="8"/>
        <v>-3.2878876099349816</v>
      </c>
      <c r="E165" s="1">
        <f t="shared" si="6"/>
        <v>10.810204935563966</v>
      </c>
    </row>
    <row r="166" spans="1:5">
      <c r="A166" s="2">
        <v>40000</v>
      </c>
      <c r="B166" s="1">
        <v>921.44</v>
      </c>
      <c r="C166" s="1">
        <f t="shared" si="7"/>
        <v>0.28934484167640556</v>
      </c>
      <c r="D166" s="1">
        <f t="shared" si="8"/>
        <v>7.9149282660204989E-2</v>
      </c>
      <c r="E166" s="1">
        <f t="shared" si="6"/>
        <v>6.2646089456250258E-3</v>
      </c>
    </row>
    <row r="167" spans="1:5">
      <c r="A167" s="2">
        <v>40001</v>
      </c>
      <c r="B167" s="1">
        <v>924.11</v>
      </c>
      <c r="C167" s="1">
        <f t="shared" si="7"/>
        <v>-3.7868109813235478</v>
      </c>
      <c r="D167" s="1">
        <f t="shared" si="8"/>
        <v>-3.9970065403397483</v>
      </c>
      <c r="E167" s="1">
        <f t="shared" si="6"/>
        <v>15.976061283518725</v>
      </c>
    </row>
    <row r="168" spans="1:5">
      <c r="A168" s="2">
        <v>40002</v>
      </c>
      <c r="B168" s="1">
        <v>889.77</v>
      </c>
      <c r="C168" s="1">
        <f t="shared" si="7"/>
        <v>-0.54431562624248142</v>
      </c>
      <c r="D168" s="1">
        <f t="shared" si="8"/>
        <v>-0.75451118525868199</v>
      </c>
      <c r="E168" s="1">
        <f t="shared" si="6"/>
        <v>0.56928712868046116</v>
      </c>
    </row>
    <row r="169" spans="1:5">
      <c r="A169" s="2">
        <v>40003</v>
      </c>
      <c r="B169" s="1">
        <v>884.94</v>
      </c>
      <c r="C169" s="1">
        <f t="shared" si="7"/>
        <v>-5.781271007595306</v>
      </c>
      <c r="D169" s="1">
        <f t="shared" si="8"/>
        <v>-5.991466566611507</v>
      </c>
      <c r="E169" s="1">
        <f t="shared" si="6"/>
        <v>35.89767161882348</v>
      </c>
    </row>
    <row r="170" spans="1:5">
      <c r="A170" s="2">
        <v>40004</v>
      </c>
      <c r="B170" s="1">
        <v>835.23</v>
      </c>
      <c r="C170" s="1">
        <f t="shared" si="7"/>
        <v>4.5486103582831651E-2</v>
      </c>
      <c r="D170" s="1">
        <f t="shared" si="8"/>
        <v>-0.16470945543336893</v>
      </c>
      <c r="E170" s="1">
        <f t="shared" si="6"/>
        <v>2.7129204709156945E-2</v>
      </c>
    </row>
    <row r="171" spans="1:5">
      <c r="A171" s="2">
        <v>40007</v>
      </c>
      <c r="B171" s="1">
        <v>835.61</v>
      </c>
      <c r="C171" s="1">
        <f t="shared" si="7"/>
        <v>3.635781383604284</v>
      </c>
      <c r="D171" s="1">
        <f t="shared" si="8"/>
        <v>3.4255858245880835</v>
      </c>
      <c r="E171" s="1">
        <f t="shared" si="6"/>
        <v>11.73463824161882</v>
      </c>
    </row>
    <row r="172" spans="1:5">
      <c r="A172" s="2">
        <v>40008</v>
      </c>
      <c r="B172" s="1">
        <v>866.55</v>
      </c>
      <c r="C172" s="1">
        <f t="shared" si="7"/>
        <v>2.4282998909459552</v>
      </c>
      <c r="D172" s="1">
        <f t="shared" si="8"/>
        <v>2.2181043319297546</v>
      </c>
      <c r="E172" s="1">
        <f t="shared" si="6"/>
        <v>4.9199868273255429</v>
      </c>
    </row>
    <row r="173" spans="1:5">
      <c r="A173" s="2">
        <v>40009</v>
      </c>
      <c r="B173" s="1">
        <v>887.85</v>
      </c>
      <c r="C173" s="1">
        <f t="shared" si="7"/>
        <v>1.7174417713715762</v>
      </c>
      <c r="D173" s="1">
        <f t="shared" si="8"/>
        <v>1.5072462123553756</v>
      </c>
      <c r="E173" s="1">
        <f t="shared" si="6"/>
        <v>2.2717911446596259</v>
      </c>
    </row>
    <row r="174" spans="1:5">
      <c r="A174" s="2">
        <v>40010</v>
      </c>
      <c r="B174" s="1">
        <v>903.23</v>
      </c>
      <c r="C174" s="1">
        <f t="shared" si="7"/>
        <v>2.3816509993865509</v>
      </c>
      <c r="D174" s="1">
        <f t="shared" si="8"/>
        <v>2.1714554403703503</v>
      </c>
      <c r="E174" s="1">
        <f t="shared" si="6"/>
        <v>4.7152187295139925</v>
      </c>
    </row>
    <row r="175" spans="1:5">
      <c r="A175" s="2">
        <v>40011</v>
      </c>
      <c r="B175" s="1">
        <v>925</v>
      </c>
      <c r="C175" s="1">
        <f t="shared" si="7"/>
        <v>4.9880946141791309</v>
      </c>
      <c r="D175" s="1">
        <f t="shared" si="8"/>
        <v>4.7778990551629299</v>
      </c>
      <c r="E175" s="1">
        <f t="shared" si="6"/>
        <v>22.828319381326818</v>
      </c>
    </row>
    <row r="176" spans="1:5">
      <c r="A176" s="2">
        <v>40014</v>
      </c>
      <c r="B176" s="1">
        <v>972.31</v>
      </c>
      <c r="C176" s="1">
        <f t="shared" si="7"/>
        <v>1.5694199676871172</v>
      </c>
      <c r="D176" s="1">
        <f t="shared" si="8"/>
        <v>1.3592244086709167</v>
      </c>
      <c r="E176" s="1">
        <f t="shared" si="6"/>
        <v>1.8474909931268031</v>
      </c>
    </row>
    <row r="177" spans="1:5">
      <c r="A177" s="2">
        <v>40015</v>
      </c>
      <c r="B177" s="1">
        <v>987.69</v>
      </c>
      <c r="C177" s="1">
        <f t="shared" si="7"/>
        <v>-2.52531681779065</v>
      </c>
      <c r="D177" s="1">
        <f t="shared" si="8"/>
        <v>-2.7355123768068506</v>
      </c>
      <c r="E177" s="1">
        <f t="shared" si="6"/>
        <v>7.4830279636634645</v>
      </c>
    </row>
    <row r="178" spans="1:5">
      <c r="A178" s="2">
        <v>40016</v>
      </c>
      <c r="B178" s="1">
        <v>963.06</v>
      </c>
      <c r="C178" s="1">
        <f t="shared" si="7"/>
        <v>1.3305886813502972</v>
      </c>
      <c r="D178" s="1">
        <f t="shared" si="8"/>
        <v>1.1203931223340966</v>
      </c>
      <c r="E178" s="1">
        <f t="shared" si="6"/>
        <v>1.255280748573546</v>
      </c>
    </row>
    <row r="179" spans="1:5">
      <c r="A179" s="2">
        <v>40017</v>
      </c>
      <c r="B179" s="1">
        <v>975.96</v>
      </c>
      <c r="C179" s="1">
        <f t="shared" si="7"/>
        <v>3.6874708509763807</v>
      </c>
      <c r="D179" s="1">
        <f t="shared" si="8"/>
        <v>3.4772752919601801</v>
      </c>
      <c r="E179" s="1">
        <f t="shared" si="6"/>
        <v>12.091443456076757</v>
      </c>
    </row>
    <row r="180" spans="1:5">
      <c r="A180" s="2">
        <v>40018</v>
      </c>
      <c r="B180" s="1">
        <v>1012.62</v>
      </c>
      <c r="C180" s="1">
        <f t="shared" si="7"/>
        <v>2.4378960104633527</v>
      </c>
      <c r="D180" s="1">
        <f t="shared" si="8"/>
        <v>2.2277004514471521</v>
      </c>
      <c r="E180" s="1">
        <f t="shared" si="6"/>
        <v>4.9626493013778452</v>
      </c>
    </row>
    <row r="181" spans="1:5">
      <c r="A181" s="2">
        <v>40021</v>
      </c>
      <c r="B181" s="1">
        <v>1037.6099999999999</v>
      </c>
      <c r="C181" s="1">
        <f t="shared" si="7"/>
        <v>-3.5121609657565167</v>
      </c>
      <c r="D181" s="1">
        <f t="shared" si="8"/>
        <v>-3.7223565247727173</v>
      </c>
      <c r="E181" s="1">
        <f t="shared" si="6"/>
        <v>13.85593809751802</v>
      </c>
    </row>
    <row r="182" spans="1:5">
      <c r="A182" s="2">
        <v>40022</v>
      </c>
      <c r="B182" s="1">
        <v>1001.8</v>
      </c>
      <c r="C182" s="1">
        <f t="shared" si="7"/>
        <v>-2.8368255483997653</v>
      </c>
      <c r="D182" s="1">
        <f t="shared" si="8"/>
        <v>-3.0470211074159659</v>
      </c>
      <c r="E182" s="1">
        <f t="shared" si="6"/>
        <v>9.2843376290384185</v>
      </c>
    </row>
    <row r="183" spans="1:5">
      <c r="A183" s="2">
        <v>40023</v>
      </c>
      <c r="B183" s="1">
        <v>973.78</v>
      </c>
      <c r="C183" s="1">
        <f t="shared" si="7"/>
        <v>2.7869029274238324</v>
      </c>
      <c r="D183" s="1">
        <f t="shared" si="8"/>
        <v>2.5767073684076318</v>
      </c>
      <c r="E183" s="1">
        <f t="shared" si="6"/>
        <v>6.6394208624061832</v>
      </c>
    </row>
    <row r="184" spans="1:5">
      <c r="A184" s="2">
        <v>40024</v>
      </c>
      <c r="B184" s="1">
        <v>1001.3</v>
      </c>
      <c r="C184" s="1">
        <f t="shared" si="7"/>
        <v>1.6019998138846556</v>
      </c>
      <c r="D184" s="1">
        <f t="shared" si="8"/>
        <v>1.391804254868455</v>
      </c>
      <c r="E184" s="1">
        <f t="shared" si="6"/>
        <v>1.9371190838699355</v>
      </c>
    </row>
    <row r="185" spans="1:5">
      <c r="A185" s="2">
        <v>40025</v>
      </c>
      <c r="B185" s="1">
        <v>1017.47</v>
      </c>
      <c r="C185" s="1">
        <f t="shared" si="7"/>
        <v>4.8449859900431598</v>
      </c>
      <c r="D185" s="1">
        <f t="shared" si="8"/>
        <v>4.6347904310269588</v>
      </c>
      <c r="E185" s="1">
        <f t="shared" si="6"/>
        <v>21.481282339539064</v>
      </c>
    </row>
    <row r="186" spans="1:5">
      <c r="A186" s="2">
        <v>40028</v>
      </c>
      <c r="B186" s="1">
        <v>1067.98</v>
      </c>
      <c r="C186" s="1">
        <f t="shared" si="7"/>
        <v>0.60771166319652181</v>
      </c>
      <c r="D186" s="1">
        <f t="shared" si="8"/>
        <v>0.39751610418032124</v>
      </c>
      <c r="E186" s="1">
        <f t="shared" si="6"/>
        <v>0.15801905308270001</v>
      </c>
    </row>
    <row r="187" spans="1:5">
      <c r="A187" s="2">
        <v>40029</v>
      </c>
      <c r="B187" s="1">
        <v>1074.49</v>
      </c>
      <c r="C187" s="1">
        <f t="shared" si="7"/>
        <v>1.8232205323707866</v>
      </c>
      <c r="D187" s="1">
        <f t="shared" si="8"/>
        <v>1.6130249733545861</v>
      </c>
      <c r="E187" s="1">
        <f t="shared" si="6"/>
        <v>2.6018495646655633</v>
      </c>
    </row>
    <row r="188" spans="1:5">
      <c r="A188" s="2">
        <v>40030</v>
      </c>
      <c r="B188" s="1">
        <v>1094.26</v>
      </c>
      <c r="C188" s="1">
        <f t="shared" si="7"/>
        <v>-0.96141784138729214</v>
      </c>
      <c r="D188" s="1">
        <f t="shared" si="8"/>
        <v>-1.1716134004034928</v>
      </c>
      <c r="E188" s="1">
        <f t="shared" si="6"/>
        <v>1.3726779600050352</v>
      </c>
    </row>
    <row r="189" spans="1:5">
      <c r="A189" s="2">
        <v>40031</v>
      </c>
      <c r="B189" s="1">
        <v>1083.79</v>
      </c>
      <c r="C189" s="1">
        <f t="shared" si="7"/>
        <v>-0.34290448458445261</v>
      </c>
      <c r="D189" s="1">
        <f t="shared" si="8"/>
        <v>-0.55310004360065324</v>
      </c>
      <c r="E189" s="1">
        <f t="shared" si="6"/>
        <v>0.3059196582310445</v>
      </c>
    </row>
    <row r="190" spans="1:5">
      <c r="A190" s="2">
        <v>40032</v>
      </c>
      <c r="B190" s="1">
        <v>1080.08</v>
      </c>
      <c r="C190" s="1">
        <f t="shared" si="7"/>
        <v>-1.3928866545907821</v>
      </c>
      <c r="D190" s="1">
        <f t="shared" si="8"/>
        <v>-1.6030822136069827</v>
      </c>
      <c r="E190" s="1">
        <f t="shared" si="6"/>
        <v>2.5698725835830638</v>
      </c>
    </row>
    <row r="191" spans="1:5">
      <c r="A191" s="2">
        <v>40035</v>
      </c>
      <c r="B191" s="1">
        <v>1065.1400000000001</v>
      </c>
      <c r="C191" s="1">
        <f t="shared" si="7"/>
        <v>-2.9942299542513502</v>
      </c>
      <c r="D191" s="1">
        <f t="shared" si="8"/>
        <v>-3.2044255132675508</v>
      </c>
      <c r="E191" s="1">
        <f t="shared" si="6"/>
        <v>10.268342870080007</v>
      </c>
    </row>
    <row r="192" spans="1:5">
      <c r="A192" s="2">
        <v>40036</v>
      </c>
      <c r="B192" s="1">
        <v>1033.72</v>
      </c>
      <c r="C192" s="1">
        <f t="shared" si="7"/>
        <v>-0.83542674698579233</v>
      </c>
      <c r="D192" s="1">
        <f t="shared" si="8"/>
        <v>-1.0456223060019929</v>
      </c>
      <c r="E192" s="1">
        <f t="shared" si="6"/>
        <v>1.0933260068089252</v>
      </c>
    </row>
    <row r="193" spans="1:5">
      <c r="A193" s="2">
        <v>40037</v>
      </c>
      <c r="B193" s="1">
        <v>1025.1199999999999</v>
      </c>
      <c r="C193" s="1">
        <f t="shared" si="7"/>
        <v>2.8323421996564311</v>
      </c>
      <c r="D193" s="1">
        <f t="shared" si="8"/>
        <v>2.6221466406402305</v>
      </c>
      <c r="E193" s="1">
        <f t="shared" si="6"/>
        <v>6.8756530050208458</v>
      </c>
    </row>
    <row r="194" spans="1:5">
      <c r="A194" s="2">
        <v>40038</v>
      </c>
      <c r="B194" s="1">
        <v>1054.57</v>
      </c>
      <c r="C194" s="1">
        <f t="shared" si="7"/>
        <v>0.50603326725920439</v>
      </c>
      <c r="D194" s="1">
        <f t="shared" si="8"/>
        <v>0.29583770824300382</v>
      </c>
      <c r="E194" s="1">
        <f t="shared" si="6"/>
        <v>8.7519949618472648E-2</v>
      </c>
    </row>
    <row r="195" spans="1:5">
      <c r="A195" s="2">
        <v>40039</v>
      </c>
      <c r="B195" s="1">
        <v>1059.92</v>
      </c>
      <c r="C195" s="1">
        <f t="shared" si="7"/>
        <v>-5.2440016270217678</v>
      </c>
      <c r="D195" s="1">
        <f t="shared" si="8"/>
        <v>-5.4541971860379679</v>
      </c>
      <c r="E195" s="1">
        <f t="shared" ref="E195:E249" si="9">D195*D195</f>
        <v>29.748266944184486</v>
      </c>
    </row>
    <row r="196" spans="1:5">
      <c r="A196" s="2">
        <v>40042</v>
      </c>
      <c r="B196" s="1">
        <v>1005.77</v>
      </c>
      <c r="C196" s="1">
        <f t="shared" ref="C196:C249" si="10">LN(B197/B196)*100</f>
        <v>-0.4234571338243267</v>
      </c>
      <c r="D196" s="1">
        <f t="shared" ref="D196:D249" si="11">C196-$C$253</f>
        <v>-0.63365269284052728</v>
      </c>
      <c r="E196" s="1">
        <f t="shared" si="9"/>
        <v>0.40151573514405159</v>
      </c>
    </row>
    <row r="197" spans="1:5">
      <c r="A197" s="2">
        <v>40043</v>
      </c>
      <c r="B197" s="1">
        <v>1001.52</v>
      </c>
      <c r="C197" s="1">
        <f t="shared" si="10"/>
        <v>-0.79696074647323445</v>
      </c>
      <c r="D197" s="1">
        <f t="shared" si="11"/>
        <v>-1.007156305489435</v>
      </c>
      <c r="E197" s="1">
        <f t="shared" si="9"/>
        <v>1.0143638236871282</v>
      </c>
    </row>
    <row r="198" spans="1:5">
      <c r="A198" s="2">
        <v>40044</v>
      </c>
      <c r="B198" s="1">
        <v>993.57</v>
      </c>
      <c r="C198" s="1">
        <f t="shared" si="10"/>
        <v>2.478171818018613</v>
      </c>
      <c r="D198" s="1">
        <f t="shared" si="11"/>
        <v>2.2679762590024124</v>
      </c>
      <c r="E198" s="1">
        <f t="shared" si="9"/>
        <v>5.1437163113985775</v>
      </c>
    </row>
    <row r="199" spans="1:5">
      <c r="A199" s="2">
        <v>40045</v>
      </c>
      <c r="B199" s="1">
        <v>1018.5</v>
      </c>
      <c r="C199" s="1">
        <f t="shared" si="10"/>
        <v>3.0878167327823389</v>
      </c>
      <c r="D199" s="1">
        <f t="shared" si="11"/>
        <v>2.8776211737661384</v>
      </c>
      <c r="E199" s="1">
        <f t="shared" si="9"/>
        <v>8.2807036197072073</v>
      </c>
    </row>
    <row r="200" spans="1:5">
      <c r="A200" s="2">
        <v>40046</v>
      </c>
      <c r="B200" s="1">
        <v>1050.44</v>
      </c>
      <c r="C200" s="1">
        <f t="shared" si="10"/>
        <v>4.0631579987242672</v>
      </c>
      <c r="D200" s="1">
        <f t="shared" si="11"/>
        <v>3.8529624397080666</v>
      </c>
      <c r="E200" s="1">
        <f t="shared" si="9"/>
        <v>14.845319561801137</v>
      </c>
    </row>
    <row r="201" spans="1:5">
      <c r="A201" s="2">
        <v>40049</v>
      </c>
      <c r="B201" s="1">
        <v>1094</v>
      </c>
      <c r="C201" s="1">
        <f t="shared" si="10"/>
        <v>0.82111684734603796</v>
      </c>
      <c r="D201" s="1">
        <f t="shared" si="11"/>
        <v>0.61092128832983739</v>
      </c>
      <c r="E201" s="1">
        <f t="shared" si="9"/>
        <v>0.37322482053458833</v>
      </c>
    </row>
    <row r="202" spans="1:5">
      <c r="A202" s="2">
        <v>40050</v>
      </c>
      <c r="B202" s="1">
        <v>1103.02</v>
      </c>
      <c r="C202" s="1">
        <f t="shared" si="10"/>
        <v>-2.8479169121289361</v>
      </c>
      <c r="D202" s="1">
        <f t="shared" si="11"/>
        <v>-3.0581124711451366</v>
      </c>
      <c r="E202" s="1">
        <f t="shared" si="9"/>
        <v>9.3520518861734132</v>
      </c>
    </row>
    <row r="203" spans="1:5">
      <c r="A203" s="2">
        <v>40051</v>
      </c>
      <c r="B203" s="1">
        <v>1072.05</v>
      </c>
      <c r="C203" s="1">
        <f t="shared" si="10"/>
        <v>-0.14562157772300874</v>
      </c>
      <c r="D203" s="1">
        <f t="shared" si="11"/>
        <v>-0.35581713673920934</v>
      </c>
      <c r="E203" s="1">
        <f t="shared" si="9"/>
        <v>0.12660583479728921</v>
      </c>
    </row>
    <row r="204" spans="1:5">
      <c r="A204" s="2">
        <v>40052</v>
      </c>
      <c r="B204" s="1">
        <v>1070.49</v>
      </c>
      <c r="C204" s="1">
        <f t="shared" si="10"/>
        <v>1.756567306479687</v>
      </c>
      <c r="D204" s="1">
        <f t="shared" si="11"/>
        <v>1.5463717474634864</v>
      </c>
      <c r="E204" s="1">
        <f t="shared" si="9"/>
        <v>2.3912655813532764</v>
      </c>
    </row>
    <row r="205" spans="1:5">
      <c r="A205" s="2">
        <v>40053</v>
      </c>
      <c r="B205" s="1">
        <v>1089.46</v>
      </c>
      <c r="C205" s="1">
        <f t="shared" si="10"/>
        <v>-2.1271772710665058</v>
      </c>
      <c r="D205" s="1">
        <f t="shared" si="11"/>
        <v>-2.3373728300827064</v>
      </c>
      <c r="E205" s="1">
        <f t="shared" si="9"/>
        <v>5.4633117468088397</v>
      </c>
    </row>
    <row r="206" spans="1:5">
      <c r="A206" s="2">
        <v>40056</v>
      </c>
      <c r="B206" s="1">
        <v>1066.53</v>
      </c>
      <c r="C206" s="1">
        <f t="shared" si="10"/>
        <v>0.66257280449735301</v>
      </c>
      <c r="D206" s="1">
        <f t="shared" si="11"/>
        <v>0.45237724548115243</v>
      </c>
      <c r="E206" s="1">
        <f t="shared" si="9"/>
        <v>0.20464517222911485</v>
      </c>
    </row>
    <row r="207" spans="1:5">
      <c r="A207" s="2">
        <v>40057</v>
      </c>
      <c r="B207" s="1">
        <v>1073.6199999999999</v>
      </c>
      <c r="C207" s="1">
        <f t="shared" si="10"/>
        <v>-1.9231452357818919</v>
      </c>
      <c r="D207" s="1">
        <f t="shared" si="11"/>
        <v>-2.1333407947980927</v>
      </c>
      <c r="E207" s="1">
        <f t="shared" si="9"/>
        <v>4.5511429467497582</v>
      </c>
    </row>
    <row r="208" spans="1:5">
      <c r="A208" s="2">
        <v>40058</v>
      </c>
      <c r="B208" s="1">
        <v>1053.17</v>
      </c>
      <c r="C208" s="1">
        <f t="shared" si="10"/>
        <v>1.9631886321831833</v>
      </c>
      <c r="D208" s="1">
        <f t="shared" si="11"/>
        <v>1.7529930731669827</v>
      </c>
      <c r="E208" s="1">
        <f t="shared" si="9"/>
        <v>3.0729847145714224</v>
      </c>
    </row>
    <row r="209" spans="1:5">
      <c r="A209" s="2">
        <v>40059</v>
      </c>
      <c r="B209" s="1">
        <v>1074.05</v>
      </c>
      <c r="C209" s="1">
        <f t="shared" si="10"/>
        <v>-0.98053760414363378</v>
      </c>
      <c r="D209" s="1">
        <f t="shared" si="11"/>
        <v>-1.1907331631598344</v>
      </c>
      <c r="E209" s="1">
        <f t="shared" si="9"/>
        <v>1.4178454658486246</v>
      </c>
    </row>
    <row r="210" spans="1:5">
      <c r="A210" s="2">
        <v>40060</v>
      </c>
      <c r="B210" s="1">
        <v>1063.57</v>
      </c>
      <c r="C210" s="1">
        <f t="shared" si="10"/>
        <v>2.7331631151683053</v>
      </c>
      <c r="D210" s="1">
        <f t="shared" si="11"/>
        <v>2.5229675561521048</v>
      </c>
      <c r="E210" s="1">
        <f t="shared" si="9"/>
        <v>6.3653652893961237</v>
      </c>
    </row>
    <row r="211" spans="1:5">
      <c r="A211" s="2">
        <v>40063</v>
      </c>
      <c r="B211" s="1">
        <v>1093.04</v>
      </c>
      <c r="C211" s="1">
        <f t="shared" si="10"/>
        <v>3.8497696954594312</v>
      </c>
      <c r="D211" s="1">
        <f t="shared" si="11"/>
        <v>3.6395741364432306</v>
      </c>
      <c r="E211" s="1">
        <f t="shared" si="9"/>
        <v>13.246499894666488</v>
      </c>
    </row>
    <row r="212" spans="1:5">
      <c r="A212" s="2">
        <v>40064</v>
      </c>
      <c r="B212" s="1">
        <v>1135.94</v>
      </c>
      <c r="C212" s="1">
        <f t="shared" si="10"/>
        <v>2.0787074457513586</v>
      </c>
      <c r="D212" s="1">
        <f t="shared" si="11"/>
        <v>1.868511886735158</v>
      </c>
      <c r="E212" s="1">
        <f t="shared" si="9"/>
        <v>3.49133667087058</v>
      </c>
    </row>
    <row r="213" spans="1:5">
      <c r="A213" s="2">
        <v>40065</v>
      </c>
      <c r="B213" s="1">
        <v>1159.8</v>
      </c>
      <c r="C213" s="1">
        <f t="shared" si="10"/>
        <v>0.34085660228664216</v>
      </c>
      <c r="D213" s="1">
        <f t="shared" si="11"/>
        <v>0.13066104327044159</v>
      </c>
      <c r="E213" s="1">
        <f t="shared" si="9"/>
        <v>1.7072308228520211E-2</v>
      </c>
    </row>
    <row r="214" spans="1:5">
      <c r="A214" s="2">
        <v>40066</v>
      </c>
      <c r="B214" s="1">
        <v>1163.76</v>
      </c>
      <c r="C214" s="1">
        <f t="shared" si="10"/>
        <v>2.7786273560041734</v>
      </c>
      <c r="D214" s="1">
        <f t="shared" si="11"/>
        <v>2.5684317969879729</v>
      </c>
      <c r="E214" s="1">
        <f t="shared" si="9"/>
        <v>6.5968418957788675</v>
      </c>
    </row>
    <row r="215" spans="1:5">
      <c r="A215" s="2">
        <v>40067</v>
      </c>
      <c r="B215" s="1">
        <v>1196.55</v>
      </c>
      <c r="C215" s="1">
        <f t="shared" si="10"/>
        <v>-0.19575371406836886</v>
      </c>
      <c r="D215" s="1">
        <f t="shared" si="11"/>
        <v>-0.40594927308456941</v>
      </c>
      <c r="E215" s="1">
        <f t="shared" si="9"/>
        <v>0.16479481231789031</v>
      </c>
    </row>
    <row r="216" spans="1:5">
      <c r="A216" s="2">
        <v>40070</v>
      </c>
      <c r="B216" s="1">
        <v>1194.21</v>
      </c>
      <c r="C216" s="1">
        <f t="shared" si="10"/>
        <v>2.4908876693180702</v>
      </c>
      <c r="D216" s="1">
        <f t="shared" si="11"/>
        <v>2.2806921103018696</v>
      </c>
      <c r="E216" s="1">
        <f t="shared" si="9"/>
        <v>5.2015565019931955</v>
      </c>
    </row>
    <row r="217" spans="1:5">
      <c r="A217" s="2">
        <v>40071</v>
      </c>
      <c r="B217" s="1">
        <v>1224.33</v>
      </c>
      <c r="C217" s="1">
        <f t="shared" si="10"/>
        <v>1.8194533815835783</v>
      </c>
      <c r="D217" s="1">
        <f t="shared" si="11"/>
        <v>1.6092578225673777</v>
      </c>
      <c r="E217" s="1">
        <f t="shared" si="9"/>
        <v>2.5897107394942975</v>
      </c>
    </row>
    <row r="218" spans="1:5">
      <c r="A218" s="2">
        <v>40072</v>
      </c>
      <c r="B218" s="1">
        <v>1246.81</v>
      </c>
      <c r="C218" s="1">
        <f t="shared" si="10"/>
        <v>-1.2428435111374505</v>
      </c>
      <c r="D218" s="1">
        <f t="shared" si="11"/>
        <v>-1.4530390701536511</v>
      </c>
      <c r="E218" s="1">
        <f t="shared" si="9"/>
        <v>2.1113225393929871</v>
      </c>
    </row>
    <row r="219" spans="1:5">
      <c r="A219" s="2">
        <v>40073</v>
      </c>
      <c r="B219" s="1">
        <v>1231.4100000000001</v>
      </c>
      <c r="C219" s="1">
        <f t="shared" si="10"/>
        <v>1.1425373684054081</v>
      </c>
      <c r="D219" s="1">
        <f t="shared" si="11"/>
        <v>0.93234180938920752</v>
      </c>
      <c r="E219" s="1">
        <f t="shared" si="9"/>
        <v>0.86926124953514139</v>
      </c>
    </row>
    <row r="220" spans="1:5">
      <c r="A220" s="2">
        <v>40074</v>
      </c>
      <c r="B220" s="1">
        <v>1245.56</v>
      </c>
      <c r="C220" s="1">
        <f t="shared" si="10"/>
        <v>-2.8493904916011044</v>
      </c>
      <c r="D220" s="1">
        <f t="shared" si="11"/>
        <v>-3.0595860506173049</v>
      </c>
      <c r="E220" s="1">
        <f t="shared" si="9"/>
        <v>9.3610668011319973</v>
      </c>
    </row>
    <row r="221" spans="1:5">
      <c r="A221" s="2">
        <v>40077</v>
      </c>
      <c r="B221" s="1">
        <v>1210.57</v>
      </c>
      <c r="C221" s="1">
        <f t="shared" si="10"/>
        <v>3.1363991465487842</v>
      </c>
      <c r="D221" s="1">
        <f t="shared" si="11"/>
        <v>2.9262035875325836</v>
      </c>
      <c r="E221" s="1">
        <f t="shared" si="9"/>
        <v>8.5626674356885619</v>
      </c>
    </row>
    <row r="222" spans="1:5">
      <c r="A222" s="2">
        <v>40078</v>
      </c>
      <c r="B222" s="1">
        <v>1249.1400000000001</v>
      </c>
      <c r="C222" s="1">
        <f t="shared" si="10"/>
        <v>0.41303060574551015</v>
      </c>
      <c r="D222" s="1">
        <f t="shared" si="11"/>
        <v>0.20283504672930958</v>
      </c>
      <c r="E222" s="1">
        <f t="shared" si="9"/>
        <v>4.1142056181681201E-2</v>
      </c>
    </row>
    <row r="223" spans="1:5">
      <c r="A223" s="2">
        <v>40079</v>
      </c>
      <c r="B223" s="1">
        <v>1254.31</v>
      </c>
      <c r="C223" s="1">
        <f t="shared" si="10"/>
        <v>-0.96774690392429707</v>
      </c>
      <c r="D223" s="1">
        <f t="shared" si="11"/>
        <v>-1.1779424629404978</v>
      </c>
      <c r="E223" s="1">
        <f t="shared" si="9"/>
        <v>1.3875484459983258</v>
      </c>
    </row>
    <row r="224" spans="1:5">
      <c r="A224" s="2">
        <v>40080</v>
      </c>
      <c r="B224" s="1">
        <v>1242.23</v>
      </c>
      <c r="C224" s="1">
        <f t="shared" si="10"/>
        <v>-1.3730600878480497</v>
      </c>
      <c r="D224" s="1">
        <f t="shared" si="11"/>
        <v>-1.5832556468642502</v>
      </c>
      <c r="E224" s="1">
        <f t="shared" si="9"/>
        <v>2.5066984433275357</v>
      </c>
    </row>
    <row r="225" spans="1:5">
      <c r="A225" s="2">
        <v>40081</v>
      </c>
      <c r="B225" s="1">
        <v>1225.29</v>
      </c>
      <c r="C225" s="1">
        <f t="shared" si="10"/>
        <v>1.8949484163020618</v>
      </c>
      <c r="D225" s="1">
        <f t="shared" si="11"/>
        <v>1.6847528572858612</v>
      </c>
      <c r="E225" s="1">
        <f t="shared" si="9"/>
        <v>2.8383921901328732</v>
      </c>
    </row>
    <row r="226" spans="1:5">
      <c r="A226" s="2">
        <v>40084</v>
      </c>
      <c r="B226" s="1">
        <v>1248.73</v>
      </c>
      <c r="C226" s="1">
        <f t="shared" si="10"/>
        <v>0.94290318353005276</v>
      </c>
      <c r="D226" s="1">
        <f t="shared" si="11"/>
        <v>0.73270762451385218</v>
      </c>
      <c r="E226" s="1">
        <f t="shared" si="9"/>
        <v>0.5368604630207322</v>
      </c>
    </row>
    <row r="227" spans="1:5">
      <c r="A227" s="2">
        <v>40085</v>
      </c>
      <c r="B227" s="1">
        <v>1260.56</v>
      </c>
      <c r="C227" s="1">
        <f t="shared" si="10"/>
        <v>-0.4803037367778894</v>
      </c>
      <c r="D227" s="1">
        <f t="shared" si="11"/>
        <v>-0.69049929579408997</v>
      </c>
      <c r="E227" s="1">
        <f t="shared" si="9"/>
        <v>0.47678927749213418</v>
      </c>
    </row>
    <row r="228" spans="1:5">
      <c r="A228" s="2">
        <v>40086</v>
      </c>
      <c r="B228" s="1">
        <v>1254.52</v>
      </c>
      <c r="C228" s="1">
        <f t="shared" si="10"/>
        <v>0.97804751290953407</v>
      </c>
      <c r="D228" s="1">
        <f t="shared" si="11"/>
        <v>0.76785195389333349</v>
      </c>
      <c r="E228" s="1">
        <f t="shared" si="9"/>
        <v>0.58959662309780991</v>
      </c>
    </row>
    <row r="229" spans="1:5">
      <c r="A229" s="2">
        <v>40087</v>
      </c>
      <c r="B229" s="1">
        <v>1266.8499999999999</v>
      </c>
      <c r="C229" s="1">
        <f t="shared" si="10"/>
        <v>-3.3755939071632524</v>
      </c>
      <c r="D229" s="1">
        <f t="shared" si="11"/>
        <v>-3.5857894661794529</v>
      </c>
      <c r="E229" s="1">
        <f t="shared" si="9"/>
        <v>12.857886095763526</v>
      </c>
    </row>
    <row r="230" spans="1:5">
      <c r="A230" s="2">
        <v>40088</v>
      </c>
      <c r="B230" s="1">
        <v>1224.8</v>
      </c>
      <c r="C230" s="1">
        <f t="shared" si="10"/>
        <v>0.19494376052874679</v>
      </c>
      <c r="D230" s="1">
        <f t="shared" si="11"/>
        <v>-1.5251798487453783E-2</v>
      </c>
      <c r="E230" s="1">
        <f t="shared" si="9"/>
        <v>2.3261735710189749E-4</v>
      </c>
    </row>
    <row r="231" spans="1:5">
      <c r="A231" s="2">
        <v>40091</v>
      </c>
      <c r="B231" s="1">
        <v>1227.19</v>
      </c>
      <c r="C231" s="1">
        <f t="shared" si="10"/>
        <v>3.4785837497430485</v>
      </c>
      <c r="D231" s="1">
        <f t="shared" si="11"/>
        <v>3.2683881907268479</v>
      </c>
      <c r="E231" s="1">
        <f t="shared" si="9"/>
        <v>10.682361365282718</v>
      </c>
    </row>
    <row r="232" spans="1:5">
      <c r="A232" s="2">
        <v>40092</v>
      </c>
      <c r="B232" s="1">
        <v>1270.6300000000001</v>
      </c>
      <c r="C232" s="1">
        <f t="shared" si="10"/>
        <v>1.308853712001095</v>
      </c>
      <c r="D232" s="1">
        <f t="shared" si="11"/>
        <v>1.0986581529848944</v>
      </c>
      <c r="E232" s="1">
        <f t="shared" si="9"/>
        <v>1.2070497371201798</v>
      </c>
    </row>
    <row r="233" spans="1:5">
      <c r="A233" s="2">
        <v>40093</v>
      </c>
      <c r="B233" s="1">
        <v>1287.3699999999999</v>
      </c>
      <c r="C233" s="1">
        <f t="shared" si="10"/>
        <v>3.6284969437918693</v>
      </c>
      <c r="D233" s="1">
        <f t="shared" si="11"/>
        <v>3.4183013847756687</v>
      </c>
      <c r="E233" s="1">
        <f t="shared" si="9"/>
        <v>11.684784357159254</v>
      </c>
    </row>
    <row r="234" spans="1:5">
      <c r="A234" s="2">
        <v>40094</v>
      </c>
      <c r="B234" s="1">
        <v>1334.94</v>
      </c>
      <c r="C234" s="1">
        <f t="shared" si="10"/>
        <v>2.746335399498494</v>
      </c>
      <c r="D234" s="1">
        <f t="shared" si="11"/>
        <v>2.5361398404822935</v>
      </c>
      <c r="E234" s="1">
        <f t="shared" si="9"/>
        <v>6.4320052904815528</v>
      </c>
    </row>
    <row r="235" spans="1:5">
      <c r="A235" s="2">
        <v>40095</v>
      </c>
      <c r="B235" s="1">
        <v>1372.11</v>
      </c>
      <c r="C235" s="1">
        <f t="shared" si="10"/>
        <v>3.9967178824464678</v>
      </c>
      <c r="D235" s="1">
        <f t="shared" si="11"/>
        <v>3.7865223234302672</v>
      </c>
      <c r="E235" s="1">
        <f t="shared" si="9"/>
        <v>14.337751305835749</v>
      </c>
    </row>
    <row r="236" spans="1:5">
      <c r="A236" s="2">
        <v>40098</v>
      </c>
      <c r="B236" s="1">
        <v>1428.06</v>
      </c>
      <c r="C236" s="1">
        <f t="shared" si="10"/>
        <v>-1.9830357607975204</v>
      </c>
      <c r="D236" s="1">
        <f t="shared" si="11"/>
        <v>-2.1932313198137212</v>
      </c>
      <c r="E236" s="1">
        <f t="shared" si="9"/>
        <v>4.8102636222118376</v>
      </c>
    </row>
    <row r="237" spans="1:5">
      <c r="A237" s="2">
        <v>40099</v>
      </c>
      <c r="B237" s="1">
        <v>1400.02</v>
      </c>
      <c r="C237" s="1">
        <f t="shared" si="10"/>
        <v>2.9017331922092779</v>
      </c>
      <c r="D237" s="1">
        <f t="shared" si="11"/>
        <v>2.6915376331930774</v>
      </c>
      <c r="E237" s="1">
        <f t="shared" si="9"/>
        <v>7.2443748308945928</v>
      </c>
    </row>
    <row r="238" spans="1:5">
      <c r="A238" s="2">
        <v>40100</v>
      </c>
      <c r="B238" s="1">
        <v>1441.24</v>
      </c>
      <c r="C238" s="1">
        <f t="shared" si="10"/>
        <v>-0.47920692345687643</v>
      </c>
      <c r="D238" s="1">
        <f t="shared" si="11"/>
        <v>-0.68940248247307701</v>
      </c>
      <c r="E238" s="1">
        <f t="shared" si="9"/>
        <v>0.47527578284004124</v>
      </c>
    </row>
    <row r="239" spans="1:5">
      <c r="A239" s="2">
        <v>40101</v>
      </c>
      <c r="B239" s="1">
        <v>1434.35</v>
      </c>
      <c r="C239" s="1">
        <f t="shared" si="10"/>
        <v>-1.8058689224688853</v>
      </c>
      <c r="D239" s="1">
        <f t="shared" si="11"/>
        <v>-2.0160644814850857</v>
      </c>
      <c r="E239" s="1">
        <f t="shared" si="9"/>
        <v>4.0645159935057276</v>
      </c>
    </row>
    <row r="240" spans="1:5">
      <c r="A240" s="2">
        <v>40102</v>
      </c>
      <c r="B240" s="1">
        <v>1408.68</v>
      </c>
      <c r="C240" s="1">
        <f t="shared" si="10"/>
        <v>1.7375219403263302</v>
      </c>
      <c r="D240" s="1">
        <f t="shared" si="11"/>
        <v>1.5273263813101297</v>
      </c>
      <c r="E240" s="1">
        <f t="shared" si="9"/>
        <v>2.3327258750458957</v>
      </c>
    </row>
    <row r="241" spans="1:8">
      <c r="A241" s="2">
        <v>40105</v>
      </c>
      <c r="B241" s="1">
        <v>1433.37</v>
      </c>
      <c r="C241" s="1">
        <f t="shared" si="10"/>
        <v>0.8869622760888658</v>
      </c>
      <c r="D241" s="1">
        <f t="shared" si="11"/>
        <v>0.67676671707266522</v>
      </c>
      <c r="E241" s="1">
        <f t="shared" si="9"/>
        <v>0.45801318933731289</v>
      </c>
    </row>
    <row r="242" spans="1:8">
      <c r="A242" s="2">
        <v>40106</v>
      </c>
      <c r="B242" s="1">
        <v>1446.14</v>
      </c>
      <c r="C242" s="1">
        <f t="shared" si="10"/>
        <v>3.4568823414094153E-2</v>
      </c>
      <c r="D242" s="1">
        <f t="shared" si="11"/>
        <v>-0.17562673560210643</v>
      </c>
      <c r="E242" s="1">
        <f t="shared" si="9"/>
        <v>3.0844750258252198E-2</v>
      </c>
    </row>
    <row r="243" spans="1:8">
      <c r="A243" s="2">
        <v>40107</v>
      </c>
      <c r="B243" s="1">
        <v>1446.64</v>
      </c>
      <c r="C243" s="1">
        <f t="shared" si="10"/>
        <v>0.11744469360093235</v>
      </c>
      <c r="D243" s="1">
        <f t="shared" si="11"/>
        <v>-9.2750865415268224E-2</v>
      </c>
      <c r="E243" s="1">
        <f t="shared" si="9"/>
        <v>8.6027230352811995E-3</v>
      </c>
    </row>
    <row r="244" spans="1:8">
      <c r="A244" s="2">
        <v>40108</v>
      </c>
      <c r="B244" s="1">
        <v>1448.34</v>
      </c>
      <c r="C244" s="1">
        <f t="shared" si="10"/>
        <v>0.8908377467872991</v>
      </c>
      <c r="D244" s="1">
        <f t="shared" si="11"/>
        <v>0.68064218777109853</v>
      </c>
      <c r="E244" s="1">
        <f t="shared" si="9"/>
        <v>0.46327378777382733</v>
      </c>
    </row>
    <row r="245" spans="1:8">
      <c r="A245" s="2">
        <v>40109</v>
      </c>
      <c r="B245" s="1">
        <v>1461.3</v>
      </c>
      <c r="C245" s="1">
        <f t="shared" si="10"/>
        <v>1.0049925260109918</v>
      </c>
      <c r="D245" s="1">
        <f t="shared" si="11"/>
        <v>0.79479696699479119</v>
      </c>
      <c r="E245" s="1">
        <f t="shared" si="9"/>
        <v>0.63170221874411914</v>
      </c>
    </row>
    <row r="246" spans="1:8">
      <c r="A246" s="2">
        <v>40112</v>
      </c>
      <c r="B246" s="1">
        <v>1476.06</v>
      </c>
      <c r="C246" s="1">
        <f t="shared" si="10"/>
        <v>-3.7811465832786335</v>
      </c>
      <c r="D246" s="1">
        <f t="shared" si="11"/>
        <v>-3.9913421422948341</v>
      </c>
      <c r="E246" s="1">
        <f t="shared" si="9"/>
        <v>15.930812096858716</v>
      </c>
    </row>
    <row r="247" spans="1:8">
      <c r="A247" s="2">
        <v>40113</v>
      </c>
      <c r="B247" s="1">
        <v>1421.29</v>
      </c>
      <c r="C247" s="1">
        <f t="shared" si="10"/>
        <v>-3.7652383577725441</v>
      </c>
      <c r="D247" s="1">
        <f t="shared" si="11"/>
        <v>-3.9754339167887447</v>
      </c>
      <c r="E247" s="1">
        <f t="shared" si="9"/>
        <v>15.804074826754301</v>
      </c>
    </row>
    <row r="248" spans="1:8">
      <c r="A248" s="2">
        <v>40114</v>
      </c>
      <c r="B248" s="1">
        <v>1368.77</v>
      </c>
      <c r="C248" s="1">
        <f t="shared" si="10"/>
        <v>0.61108812743759744</v>
      </c>
      <c r="D248" s="1">
        <f t="shared" si="11"/>
        <v>0.40089256842139687</v>
      </c>
      <c r="E248" s="1">
        <f t="shared" si="9"/>
        <v>0.16071485141550437</v>
      </c>
    </row>
    <row r="249" spans="1:8">
      <c r="A249" s="2">
        <v>40115</v>
      </c>
      <c r="B249" s="1">
        <v>1377.16</v>
      </c>
      <c r="C249" s="1">
        <f t="shared" si="10"/>
        <v>-2.1000881876661253</v>
      </c>
      <c r="D249" s="1">
        <f t="shared" si="11"/>
        <v>-2.3102837466823258</v>
      </c>
      <c r="E249" s="1">
        <f t="shared" si="9"/>
        <v>5.3374109901845248</v>
      </c>
    </row>
    <row r="250" spans="1:8">
      <c r="A250" s="2">
        <v>40116</v>
      </c>
      <c r="B250" s="1">
        <v>1348.54</v>
      </c>
      <c r="C250" s="1" t="s">
        <v>3</v>
      </c>
      <c r="D250" s="1" t="s">
        <v>3</v>
      </c>
      <c r="E250" s="1" t="s">
        <v>3</v>
      </c>
      <c r="H250" t="s">
        <v>77</v>
      </c>
    </row>
    <row r="251" spans="1:8" ht="0.75" customHeight="1"/>
    <row r="252" spans="1:8" ht="30" customHeight="1">
      <c r="A252" s="4"/>
      <c r="B252" s="4"/>
      <c r="C252" s="9" t="s">
        <v>7</v>
      </c>
      <c r="D252" s="9" t="s">
        <v>10</v>
      </c>
    </row>
    <row r="253" spans="1:8" ht="37.5" customHeight="1">
      <c r="A253" s="9" t="s">
        <v>8</v>
      </c>
      <c r="B253" s="10" t="s">
        <v>18</v>
      </c>
      <c r="C253" s="4">
        <f>SUM(C3:C249)/247</f>
        <v>0.21019555901620057</v>
      </c>
      <c r="D253" s="4">
        <f>C253*250</f>
        <v>52.548889754050144</v>
      </c>
    </row>
    <row r="254" spans="1:8" hidden="1">
      <c r="A254" s="4"/>
      <c r="B254" s="4"/>
      <c r="C254" s="4"/>
      <c r="D254" s="4"/>
    </row>
    <row r="255" spans="1:8">
      <c r="A255" s="4" t="s">
        <v>19</v>
      </c>
      <c r="B255" s="4"/>
      <c r="C255" s="4">
        <f>SUM(E3:E249)/246</f>
        <v>11.746554113418604</v>
      </c>
      <c r="D255" s="4">
        <f>C255*250</f>
        <v>2936.638528354651</v>
      </c>
    </row>
    <row r="257" spans="1:1">
      <c r="A257" s="3"/>
    </row>
  </sheetData>
  <sortState ref="A3:E250">
    <sortCondition ref="A3"/>
  </sortState>
  <mergeCells count="2">
    <mergeCell ref="A1:E1"/>
    <mergeCell ref="F1:H1"/>
  </mergeCells>
  <printOptions horizontalCentered="1"/>
  <pageMargins left="0.62992125984251968" right="0.23622047244094491" top="0.55118110236220474" bottom="0.55118110236220474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Татнефть</vt:lpstr>
      <vt:lpstr>Лукойл</vt:lpstr>
      <vt:lpstr>Холдинг МРСК</vt:lpstr>
      <vt:lpstr>ВолгаТелеком</vt:lpstr>
      <vt:lpstr>Газпром</vt:lpstr>
      <vt:lpstr>Уралсвязь</vt:lpstr>
      <vt:lpstr>Мосэнерго</vt:lpstr>
      <vt:lpstr>Бета-коэффициент</vt:lpstr>
      <vt:lpstr>Индекс</vt:lpstr>
      <vt:lpstr>21 Ковариации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2010-06-23T16:11:04Z</dcterms:modified>
</cp:coreProperties>
</file>